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F46828A0-9B6C-431F-9013-B6CDA7E376F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表紙" sheetId="31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E42" i="31"/>
  <c r="E41" i="31"/>
  <c r="E40" i="31"/>
  <c r="H40" i="31" s="1"/>
  <c r="C1" i="2"/>
  <c r="B2" i="2"/>
  <c r="F2" i="2" s="1"/>
  <c r="L2" i="2"/>
  <c r="F24" i="14"/>
  <c r="D7" i="2" s="1"/>
  <c r="H24" i="14"/>
  <c r="H7" i="2" s="1"/>
  <c r="D24" i="14"/>
  <c r="I7" i="2" s="1"/>
  <c r="J24" i="14"/>
  <c r="K7" i="2"/>
  <c r="L24" i="14"/>
  <c r="O7" i="2" s="1"/>
  <c r="M24" i="14"/>
  <c r="P7" i="2" s="1"/>
  <c r="F25" i="14"/>
  <c r="D8" i="2" s="1"/>
  <c r="H25" i="14"/>
  <c r="H8" i="2" s="1"/>
  <c r="D25" i="14"/>
  <c r="I8" i="2" s="1"/>
  <c r="J25" i="14"/>
  <c r="K8" i="2" s="1"/>
  <c r="L25" i="14"/>
  <c r="O8" i="2" s="1"/>
  <c r="M25" i="14"/>
  <c r="P8" i="2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 s="1"/>
  <c r="H27" i="14"/>
  <c r="H10" i="2"/>
  <c r="D27" i="14"/>
  <c r="I10" i="2" s="1"/>
  <c r="J27" i="14"/>
  <c r="K10" i="2" s="1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11" i="14"/>
  <c r="N13" i="14"/>
  <c r="N15" i="14"/>
  <c r="N17" i="14"/>
  <c r="N18" i="14"/>
  <c r="A1" i="9"/>
  <c r="F11" i="9"/>
  <c r="L11" i="9" s="1"/>
  <c r="F16" i="9"/>
  <c r="G41" i="9"/>
  <c r="N41" i="9"/>
  <c r="G42" i="9"/>
  <c r="N42" i="9"/>
  <c r="B43" i="9"/>
  <c r="G43" i="9"/>
  <c r="N43" i="9"/>
  <c r="G44" i="9"/>
  <c r="N44" i="9"/>
  <c r="G45" i="9"/>
  <c r="N45" i="9"/>
  <c r="G46" i="9"/>
  <c r="N46" i="9"/>
  <c r="G47" i="9"/>
  <c r="N47" i="9"/>
  <c r="G48" i="9"/>
  <c r="N48" i="9"/>
  <c r="G49" i="9"/>
  <c r="N49" i="9"/>
  <c r="G50" i="9"/>
  <c r="N50" i="9"/>
  <c r="G51" i="9"/>
  <c r="N51" i="9"/>
  <c r="G52" i="9"/>
  <c r="N52" i="9"/>
  <c r="B2" i="1"/>
  <c r="B5" i="1"/>
  <c r="D4" i="1" s="1"/>
  <c r="B6" i="1"/>
  <c r="G4" i="1" s="1"/>
  <c r="B7" i="1"/>
  <c r="J4" i="1" s="1"/>
  <c r="C5" i="1"/>
  <c r="G5" i="1"/>
  <c r="H5" i="1" s="1"/>
  <c r="U5" i="1" s="1"/>
  <c r="I5" i="1"/>
  <c r="J5" i="1"/>
  <c r="K5" i="1"/>
  <c r="L5" i="1"/>
  <c r="C6" i="1"/>
  <c r="D6" i="1"/>
  <c r="E6" i="1" s="1"/>
  <c r="U6" i="1" s="1"/>
  <c r="F6" i="1"/>
  <c r="J6" i="1"/>
  <c r="K6" i="1"/>
  <c r="L6" i="1"/>
  <c r="C7" i="1"/>
  <c r="D7" i="1"/>
  <c r="E7" i="1" s="1"/>
  <c r="U7" i="1" s="1"/>
  <c r="F7" i="1"/>
  <c r="G7" i="1"/>
  <c r="H7" i="1"/>
  <c r="I7" i="1"/>
  <c r="B10" i="1"/>
  <c r="D9" i="1"/>
  <c r="B11" i="1"/>
  <c r="G9" i="1" s="1"/>
  <c r="B12" i="1"/>
  <c r="J9" i="1"/>
  <c r="C10" i="1"/>
  <c r="G10" i="1"/>
  <c r="H10" i="1" s="1"/>
  <c r="U10" i="1" s="1"/>
  <c r="I10" i="1"/>
  <c r="J10" i="1"/>
  <c r="K10" i="1"/>
  <c r="L10" i="1"/>
  <c r="C11" i="1"/>
  <c r="D11" i="1"/>
  <c r="E11" i="1" s="1"/>
  <c r="U11" i="1" s="1"/>
  <c r="F11" i="1"/>
  <c r="J11" i="1"/>
  <c r="K11" i="1"/>
  <c r="L11" i="1"/>
  <c r="C12" i="1"/>
  <c r="D12" i="1"/>
  <c r="E12" i="1" s="1"/>
  <c r="U12" i="1" s="1"/>
  <c r="F12" i="1"/>
  <c r="G12" i="1"/>
  <c r="H12" i="1"/>
  <c r="I12" i="1"/>
  <c r="B15" i="1"/>
  <c r="D14" i="1" s="1"/>
  <c r="B16" i="1"/>
  <c r="G14" i="1" s="1"/>
  <c r="B17" i="1"/>
  <c r="J14" i="1" s="1"/>
  <c r="C15" i="1"/>
  <c r="G15" i="1"/>
  <c r="H15" i="1" s="1"/>
  <c r="U15" i="1" s="1"/>
  <c r="I15" i="1"/>
  <c r="J15" i="1"/>
  <c r="K15" i="1"/>
  <c r="L15" i="1"/>
  <c r="C16" i="1"/>
  <c r="D16" i="1"/>
  <c r="E16" i="1" s="1"/>
  <c r="U16" i="1" s="1"/>
  <c r="F16" i="1"/>
  <c r="J16" i="1"/>
  <c r="K16" i="1"/>
  <c r="L16" i="1"/>
  <c r="C17" i="1"/>
  <c r="D17" i="1"/>
  <c r="E17" i="1" s="1"/>
  <c r="U17" i="1" s="1"/>
  <c r="F17" i="1"/>
  <c r="G17" i="1"/>
  <c r="H17" i="1"/>
  <c r="I17" i="1"/>
  <c r="B20" i="1"/>
  <c r="D19" i="1" s="1"/>
  <c r="B21" i="1"/>
  <c r="G19" i="1"/>
  <c r="B22" i="1"/>
  <c r="J19" i="1" s="1"/>
  <c r="C20" i="1"/>
  <c r="G20" i="1"/>
  <c r="H20" i="1" s="1"/>
  <c r="U20" i="1" s="1"/>
  <c r="I20" i="1"/>
  <c r="J20" i="1"/>
  <c r="K20" i="1"/>
  <c r="L20" i="1"/>
  <c r="C21" i="1"/>
  <c r="D21" i="1"/>
  <c r="E21" i="1" s="1"/>
  <c r="U21" i="1" s="1"/>
  <c r="F21" i="1"/>
  <c r="J21" i="1"/>
  <c r="K21" i="1"/>
  <c r="L21" i="1"/>
  <c r="C22" i="1"/>
  <c r="D22" i="1"/>
  <c r="E22" i="1" s="1"/>
  <c r="U22" i="1" s="1"/>
  <c r="F22" i="1"/>
  <c r="G22" i="1"/>
  <c r="H22" i="1"/>
  <c r="I22" i="1"/>
  <c r="B26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N19" i="14" l="1"/>
  <c r="F18" i="14"/>
  <c r="N16" i="14"/>
  <c r="N14" i="14"/>
  <c r="N12" i="14"/>
  <c r="N10" i="14"/>
  <c r="M17" i="14"/>
  <c r="M16" i="14"/>
  <c r="G16" i="14" s="1"/>
  <c r="M15" i="14"/>
  <c r="M14" i="14"/>
  <c r="G14" i="14" s="1"/>
  <c r="M9" i="14"/>
  <c r="M19" i="14"/>
  <c r="M18" i="14"/>
  <c r="F14" i="14"/>
  <c r="M13" i="14"/>
  <c r="M12" i="14"/>
  <c r="G12" i="14" s="1"/>
  <c r="M11" i="14"/>
  <c r="G11" i="14" s="1"/>
  <c r="M10" i="14"/>
  <c r="G10" i="14" s="1"/>
  <c r="F8" i="14"/>
  <c r="N8" i="14"/>
  <c r="G15" i="14"/>
  <c r="G13" i="14"/>
  <c r="G17" i="14"/>
  <c r="F16" i="14"/>
  <c r="F12" i="14"/>
  <c r="G19" i="14"/>
  <c r="F19" i="14"/>
  <c r="F17" i="14"/>
  <c r="F15" i="14"/>
  <c r="F13" i="14"/>
  <c r="F11" i="14"/>
  <c r="G18" i="14"/>
  <c r="M8" i="14"/>
  <c r="F10" i="14"/>
  <c r="N9" i="14"/>
  <c r="G9" i="14" s="1"/>
  <c r="F9" i="14"/>
  <c r="V22" i="1"/>
  <c r="W22" i="1" s="1"/>
  <c r="V21" i="1"/>
  <c r="W21" i="1" s="1"/>
  <c r="V20" i="1"/>
  <c r="W20" i="1" s="1"/>
  <c r="V17" i="1"/>
  <c r="W17" i="1" s="1"/>
  <c r="V16" i="1"/>
  <c r="W16" i="1" s="1"/>
  <c r="V15" i="1"/>
  <c r="W15" i="1" s="1"/>
  <c r="V12" i="1"/>
  <c r="W12" i="1" s="1"/>
  <c r="V11" i="1"/>
  <c r="W11" i="1" s="1"/>
  <c r="V10" i="1"/>
  <c r="W10" i="1" s="1"/>
  <c r="V7" i="1"/>
  <c r="W7" i="1" s="1"/>
  <c r="V6" i="1"/>
  <c r="W6" i="1" s="1"/>
  <c r="V5" i="1"/>
  <c r="W5" i="1" s="1"/>
  <c r="G8" i="14" l="1"/>
</calcChain>
</file>

<file path=xl/sharedStrings.xml><?xml version="1.0" encoding="utf-8"?>
<sst xmlns="http://schemas.openxmlformats.org/spreadsheetml/2006/main" count="350" uniqueCount="175">
  <si>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</si>
  <si>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</si>
  <si>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</si>
  <si>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</si>
  <si>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</si>
  <si>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</si>
  <si>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</si>
  <si>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</si>
  <si>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</si>
  <si>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</si>
  <si>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</si>
  <si>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</si>
  <si>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</si>
  <si>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</si>
  <si>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</si>
  <si>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</si>
  <si>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</si>
  <si>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</si>
  <si>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</si>
  <si>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</si>
  <si>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</si>
  <si>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</si>
  <si>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</si>
  <si>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</si>
  <si>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</si>
  <si>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</si>
  <si>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</si>
  <si>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</si>
  <si>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</si>
  <si>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</si>
  <si>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</si>
  <si>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</si>
  <si>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</si>
  <si>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</si>
  <si>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</si>
  <si>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</si>
  <si>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</si>
  <si>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</si>
  <si>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1"/>
  </si>
  <si>
    <t>５.</t>
  </si>
  <si>
    <t>対象</t>
    <rPh sb="0" eb="2">
      <t>タイショウ</t>
    </rPh>
    <phoneticPr fontId="21"/>
  </si>
  <si>
    <t>４.</t>
  </si>
  <si>
    <t>会場</t>
    <rPh sb="0" eb="2">
      <t>カイジョウ</t>
    </rPh>
    <phoneticPr fontId="21"/>
  </si>
  <si>
    <t>３.</t>
  </si>
  <si>
    <t>日時</t>
    <rPh sb="0" eb="2">
      <t>ニチジ</t>
    </rPh>
    <phoneticPr fontId="21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</si>
  <si>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</si>
  <si>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</si>
  <si>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</si>
  <si>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1"/>
  </si>
  <si>
    <t>１.</t>
  </si>
  <si>
    <t>旭ＦＣジュニア保護者会</t>
    <rPh sb="0" eb="1">
      <t>アサヒ</t>
    </rPh>
    <rPh sb="7" eb="10">
      <t>ホゴシャ</t>
    </rPh>
    <rPh sb="10" eb="11">
      <t>カイ</t>
    </rPh>
    <phoneticPr fontId="3"/>
  </si>
  <si>
    <t>協力</t>
    <rPh sb="0" eb="2">
      <t>キョウリョク</t>
    </rPh>
    <phoneticPr fontId="3"/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</si>
  <si>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</si>
  <si>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</si>
  <si>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</si>
  <si>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</si>
  <si>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</si>
  <si>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</si>
  <si>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</si>
  <si>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</si>
  <si>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</si>
  <si>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</si>
  <si>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</si>
  <si>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</si>
  <si>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</si>
  <si>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</si>
  <si>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</si>
  <si>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</si>
  <si>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</si>
  <si>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</si>
  <si>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</si>
  <si>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</si>
  <si>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</si>
  <si>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</si>
  <si>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</si>
  <si>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</si>
  <si>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</si>
  <si>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</si>
  <si>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</si>
  <si>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</si>
  <si>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</si>
  <si>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</si>
  <si>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</si>
  <si>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</si>
  <si>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</si>
  <si>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</si>
  <si>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</si>
  <si>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</si>
  <si>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</si>
  <si>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</si>
  <si>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</si>
  <si>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</si>
  <si>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</si>
  <si>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</si>
  <si>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</si>
  <si>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</si>
  <si>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</si>
  <si>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</si>
  <si>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</si>
  <si>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</si>
  <si>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</si>
  <si>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</si>
  <si>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旭FCジュニア　代表</t>
    <rPh sb="0" eb="1">
      <t>アサヒ</t>
    </rPh>
    <rPh sb="8" eb="10">
      <t>ダイヒョウ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</si>
  <si>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</si>
  <si>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</si>
  <si>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</si>
  <si>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</si>
  <si>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</si>
  <si>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</si>
  <si>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</si>
  <si>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</si>
  <si>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</si>
  <si>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</si>
  <si>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</si>
  <si>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</si>
  <si>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</si>
  <si>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</si>
  <si>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</si>
  <si>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</si>
  <si>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</si>
  <si>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</si>
  <si>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</si>
  <si>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</si>
  <si>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</si>
  <si>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</si>
  <si>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</si>
  <si>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</si>
  <si>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</si>
  <si>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</si>
  <si>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</si>
  <si>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</si>
  <si>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</si>
  <si>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</si>
  <si>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</si>
  <si>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</si>
  <si>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</si>
  <si>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</si>
  <si>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</si>
  <si>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</si>
  <si>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.</t>
    <phoneticPr fontId="3"/>
  </si>
  <si>
    <t>.</t>
    <phoneticPr fontId="3"/>
  </si>
  <si>
    <t>駐車場側　　　　Aコート</t>
    <rPh sb="0" eb="3">
      <t>チュウシャジョウ</t>
    </rPh>
    <rPh sb="3" eb="4">
      <t>ガワ</t>
    </rPh>
    <phoneticPr fontId="3"/>
  </si>
  <si>
    <t>北側　　　　　Bコート</t>
    <rPh sb="0" eb="1">
      <t>キタ</t>
    </rPh>
    <rPh sb="1" eb="2">
      <t>ガワ</t>
    </rPh>
    <phoneticPr fontId="3"/>
  </si>
  <si>
    <t>カテゴリー</t>
    <phoneticPr fontId="3"/>
  </si>
  <si>
    <t>東播</t>
    <rPh sb="0" eb="2">
      <t>トウバン</t>
    </rPh>
    <phoneticPr fontId="3"/>
  </si>
  <si>
    <t>明石</t>
    <rPh sb="0" eb="2">
      <t>アカシ</t>
    </rPh>
    <phoneticPr fontId="3"/>
  </si>
  <si>
    <t>北播磨</t>
    <rPh sb="0" eb="1">
      <t>キタ</t>
    </rPh>
    <rPh sb="1" eb="3">
      <t>ハリマ</t>
    </rPh>
    <phoneticPr fontId="3"/>
  </si>
  <si>
    <t>八千代少年SC</t>
    <rPh sb="0" eb="5">
      <t>ヤチヨショウネン</t>
    </rPh>
    <phoneticPr fontId="3"/>
  </si>
  <si>
    <t>円滑に大会を進めるため　ベンチ挨拶無し　5分前集合でお願いします。</t>
    <rPh sb="0" eb="2">
      <t>エンカツ</t>
    </rPh>
    <rPh sb="3" eb="5">
      <t>タイカイ</t>
    </rPh>
    <rPh sb="6" eb="7">
      <t>スス</t>
    </rPh>
    <rPh sb="15" eb="17">
      <t>アイサツ</t>
    </rPh>
    <rPh sb="17" eb="18">
      <t>ナ</t>
    </rPh>
    <rPh sb="21" eb="23">
      <t>フンマエ</t>
    </rPh>
    <rPh sb="23" eb="25">
      <t>シュウゴウ</t>
    </rPh>
    <rPh sb="27" eb="28">
      <t>ネガ</t>
    </rPh>
    <phoneticPr fontId="3"/>
  </si>
  <si>
    <t>長尾ウオーズFC</t>
    <rPh sb="0" eb="2">
      <t>ナガオ</t>
    </rPh>
    <phoneticPr fontId="3"/>
  </si>
  <si>
    <t>コニーリョ中山FC</t>
    <rPh sb="5" eb="7">
      <t>ナカヤマ</t>
    </rPh>
    <phoneticPr fontId="3"/>
  </si>
  <si>
    <t>北摂</t>
    <rPh sb="0" eb="2">
      <t>ホクセツ</t>
    </rPh>
    <phoneticPr fontId="3"/>
  </si>
  <si>
    <t>旭ＦＣジュニアA</t>
    <rPh sb="0" eb="1">
      <t>アサヒ</t>
    </rPh>
    <phoneticPr fontId="3"/>
  </si>
  <si>
    <t>アミティエ東播磨</t>
    <rPh sb="5" eb="6">
      <t>ヒガシ</t>
    </rPh>
    <rPh sb="6" eb="8">
      <t>ハリマ</t>
    </rPh>
    <phoneticPr fontId="3"/>
  </si>
  <si>
    <t>魚住UFC</t>
    <rPh sb="0" eb="2">
      <t>ウオズミ</t>
    </rPh>
    <phoneticPr fontId="3"/>
  </si>
  <si>
    <t>天満SC</t>
    <rPh sb="0" eb="2">
      <t>テンマン</t>
    </rPh>
    <phoneticPr fontId="3"/>
  </si>
  <si>
    <t>なぎさFC</t>
    <phoneticPr fontId="3"/>
  </si>
  <si>
    <t>REDSTERFC</t>
    <phoneticPr fontId="3"/>
  </si>
  <si>
    <t>人丸FC</t>
    <rPh sb="0" eb="2">
      <t>ヒトマル</t>
    </rPh>
    <phoneticPr fontId="3"/>
  </si>
  <si>
    <t>武庫之荘FC</t>
    <rPh sb="0" eb="4">
      <t>ムコノソウ</t>
    </rPh>
    <phoneticPr fontId="3"/>
  </si>
  <si>
    <t>八千代SC</t>
    <rPh sb="0" eb="3">
      <t>ヤチヨ</t>
    </rPh>
    <phoneticPr fontId="3"/>
  </si>
  <si>
    <t>神戸</t>
    <rPh sb="0" eb="2">
      <t>コウベ</t>
    </rPh>
    <phoneticPr fontId="3"/>
  </si>
  <si>
    <t>尼崎</t>
    <rPh sb="0" eb="2">
      <t>アマガサキ</t>
    </rPh>
    <phoneticPr fontId="3"/>
  </si>
  <si>
    <t>旭FCジュニア</t>
    <rPh sb="0" eb="1">
      <t>アサヒ</t>
    </rPh>
    <phoneticPr fontId="3"/>
  </si>
  <si>
    <t>REDSTERFC</t>
    <phoneticPr fontId="3"/>
  </si>
  <si>
    <t>武庫之荘FC</t>
    <rPh sb="0" eb="4">
      <t>ムコノソウ</t>
    </rPh>
    <phoneticPr fontId="3"/>
  </si>
  <si>
    <t>天満SC</t>
    <rPh sb="0" eb="2">
      <t>テンマン</t>
    </rPh>
    <phoneticPr fontId="3"/>
  </si>
  <si>
    <t>魚住UFC</t>
    <rPh sb="0" eb="2">
      <t>ウオズミ</t>
    </rPh>
    <phoneticPr fontId="3"/>
  </si>
  <si>
    <t>尼崎</t>
    <rPh sb="0" eb="2">
      <t>アマガサキ</t>
    </rPh>
    <phoneticPr fontId="3"/>
  </si>
  <si>
    <t>Challenge CUP　2021 U-12</t>
    <phoneticPr fontId="3"/>
  </si>
  <si>
    <t>下東条コミセンG</t>
    <rPh sb="0" eb="1">
      <t>シモ</t>
    </rPh>
    <rPh sb="1" eb="3">
      <t>トウジョウ</t>
    </rPh>
    <phoneticPr fontId="3"/>
  </si>
  <si>
    <t>U-12</t>
    <phoneticPr fontId="3"/>
  </si>
  <si>
    <t>（クレー）</t>
    <phoneticPr fontId="3"/>
  </si>
  <si>
    <t>大会登録費　￥４，０００円(当日、徴収します)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</si>
  <si>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ジベルティード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</si>
</sst>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9" x14ac:knownFonts="1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38" fillId="0" borderId="0">
      <alignment vertical="center"/>
    </xf>
    <xf numFmtId="0" fontId="1" fillId="0" borderId="0">
      <alignment vertical="center"/>
    </xf>
    <xf numFmtId="0" fontId="38" fillId="0" borderId="0"/>
    <xf numFmtId="0" fontId="38" fillId="0" borderId="0">
      <alignment vertical="center"/>
    </xf>
  </cellStyleXfs>
  <cellXfs count="326">
    <xf numFmtId="0" fontId="0" fillId="0" borderId="0" xfId="0">
      <alignment vertical="center"/>
    </xf>
    <xf numFmtId="0" fontId="4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9" applyFont="1" applyFill="1" applyAlignment="1">
      <alignment horizontal="centerContinuous" vertical="center"/>
    </xf>
    <xf numFmtId="0" fontId="2" fillId="0" borderId="0" xfId="19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9" applyFill="1" applyBorder="1" applyAlignment="1">
      <alignment horizontal="center" vertical="center" shrinkToFit="1"/>
    </xf>
    <xf numFmtId="0" fontId="2" fillId="0" borderId="4" xfId="19" applyFill="1" applyBorder="1" applyAlignment="1">
      <alignment horizontal="center" vertical="center" shrinkToFit="1"/>
    </xf>
    <xf numFmtId="0" fontId="3" fillId="0" borderId="4" xfId="19" applyFont="1" applyFill="1" applyBorder="1" applyAlignment="1">
      <alignment horizontal="center" vertical="center" shrinkToFit="1"/>
    </xf>
    <xf numFmtId="0" fontId="5" fillId="0" borderId="5" xfId="19" applyFont="1" applyFill="1" applyBorder="1" applyAlignment="1">
      <alignment horizontal="center" vertical="center" shrinkToFit="1"/>
    </xf>
    <xf numFmtId="0" fontId="2" fillId="0" borderId="6" xfId="19" applyFill="1" applyBorder="1" applyAlignment="1">
      <alignment horizontal="center" vertical="center" shrinkToFit="1"/>
    </xf>
    <xf numFmtId="0" fontId="2" fillId="0" borderId="0" xfId="19" applyFill="1" applyBorder="1" applyAlignment="1">
      <alignment horizontal="center" vertical="center"/>
    </xf>
    <xf numFmtId="0" fontId="2" fillId="0" borderId="0" xfId="19" applyFill="1" applyBorder="1"/>
    <xf numFmtId="0" fontId="2" fillId="0" borderId="0" xfId="19" applyFont="1" applyFill="1"/>
    <xf numFmtId="0" fontId="2" fillId="0" borderId="6" xfId="19" applyFont="1" applyFill="1" applyBorder="1" applyAlignment="1">
      <alignment horizontal="center" vertical="center" shrinkToFit="1"/>
    </xf>
    <xf numFmtId="0" fontId="12" fillId="0" borderId="3" xfId="19" applyFont="1" applyFill="1" applyBorder="1" applyAlignment="1">
      <alignment horizontal="center" vertical="center" shrinkToFit="1"/>
    </xf>
    <xf numFmtId="0" fontId="14" fillId="0" borderId="7" xfId="19" applyFont="1" applyFill="1" applyBorder="1" applyAlignment="1">
      <alignment horizontal="centerContinuous" vertical="center" shrinkToFit="1"/>
    </xf>
    <xf numFmtId="0" fontId="14" fillId="0" borderId="4" xfId="19" applyFont="1" applyFill="1" applyBorder="1" applyAlignment="1">
      <alignment horizontal="centerContinuous" vertical="center" shrinkToFit="1"/>
    </xf>
    <xf numFmtId="0" fontId="14" fillId="0" borderId="8" xfId="19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9" applyFont="1" applyFill="1" applyBorder="1"/>
    <xf numFmtId="0" fontId="0" fillId="0" borderId="0" xfId="0" applyFont="1" applyFill="1">
      <alignment vertical="center"/>
    </xf>
    <xf numFmtId="14" fontId="10" fillId="0" borderId="0" xfId="19" applyNumberFormat="1" applyFont="1" applyAlignment="1">
      <alignment horizontal="left" vertical="center"/>
    </xf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9" fillId="0" borderId="0" xfId="1" applyFont="1" applyAlignment="1" applyProtection="1">
      <alignment vertical="center"/>
    </xf>
    <xf numFmtId="0" fontId="37" fillId="0" borderId="0" xfId="6">
      <alignment vertical="center"/>
    </xf>
    <xf numFmtId="0" fontId="37" fillId="0" borderId="15" xfId="6" applyBorder="1">
      <alignment vertical="center"/>
    </xf>
    <xf numFmtId="0" fontId="37" fillId="0" borderId="16" xfId="6" applyBorder="1">
      <alignment vertical="center"/>
    </xf>
    <xf numFmtId="0" fontId="37" fillId="0" borderId="17" xfId="6" applyBorder="1">
      <alignment vertical="center"/>
    </xf>
    <xf numFmtId="0" fontId="37" fillId="0" borderId="18" xfId="6" applyBorder="1">
      <alignment vertical="center"/>
    </xf>
    <xf numFmtId="0" fontId="37" fillId="0" borderId="0" xfId="6" applyBorder="1">
      <alignment vertical="center"/>
    </xf>
    <xf numFmtId="0" fontId="37" fillId="0" borderId="19" xfId="6" applyBorder="1">
      <alignment vertical="center"/>
    </xf>
    <xf numFmtId="0" fontId="37" fillId="0" borderId="20" xfId="6" applyBorder="1">
      <alignment vertical="center"/>
    </xf>
    <xf numFmtId="0" fontId="37" fillId="0" borderId="21" xfId="6" applyBorder="1">
      <alignment vertical="center"/>
    </xf>
    <xf numFmtId="0" fontId="37" fillId="0" borderId="22" xfId="6" applyBorder="1">
      <alignment vertical="center"/>
    </xf>
    <xf numFmtId="0" fontId="25" fillId="0" borderId="0" xfId="6" applyFont="1">
      <alignment vertical="center"/>
    </xf>
    <xf numFmtId="0" fontId="25" fillId="0" borderId="0" xfId="6" applyFont="1" applyBorder="1">
      <alignment vertical="center"/>
    </xf>
    <xf numFmtId="0" fontId="25" fillId="2" borderId="0" xfId="6" applyFont="1" applyFill="1" applyAlignment="1">
      <alignment horizontal="right" vertical="center"/>
    </xf>
    <xf numFmtId="0" fontId="26" fillId="0" borderId="0" xfId="6" applyFont="1">
      <alignment vertical="center"/>
    </xf>
    <xf numFmtId="49" fontId="20" fillId="0" borderId="0" xfId="6" applyNumberFormat="1" applyFont="1" applyAlignment="1">
      <alignment horizontal="center" vertical="center"/>
    </xf>
    <xf numFmtId="0" fontId="20" fillId="0" borderId="0" xfId="8" applyFont="1" applyFill="1" applyAlignment="1">
      <alignment horizontal="left" indent="1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distributed" vertical="center"/>
    </xf>
    <xf numFmtId="0" fontId="20" fillId="0" borderId="0" xfId="8" applyFont="1" applyAlignment="1">
      <alignment horizontal="left" indent="1"/>
    </xf>
    <xf numFmtId="0" fontId="20" fillId="0" borderId="0" xfId="8" applyFont="1" applyAlignment="1">
      <alignment horizontal="left" indent="3"/>
    </xf>
    <xf numFmtId="0" fontId="20" fillId="0" borderId="0" xfId="6" applyFont="1" applyAlignment="1">
      <alignment horizontal="left" vertical="center"/>
    </xf>
    <xf numFmtId="0" fontId="25" fillId="0" borderId="0" xfId="6" applyFont="1" applyAlignment="1">
      <alignment horizontal="left" vertical="center"/>
    </xf>
    <xf numFmtId="0" fontId="20" fillId="0" borderId="0" xfId="8" applyFont="1" applyAlignment="1">
      <alignment horizontal="left" indent="2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56" fontId="37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9" applyNumberFormat="1" applyFill="1"/>
    <xf numFmtId="0" fontId="14" fillId="0" borderId="7" xfId="19" applyNumberFormat="1" applyFont="1" applyFill="1" applyBorder="1" applyAlignment="1">
      <alignment horizontal="centerContinuous" vertical="center" shrinkToFit="1"/>
    </xf>
    <xf numFmtId="0" fontId="14" fillId="0" borderId="4" xfId="19" applyNumberFormat="1" applyFont="1" applyFill="1" applyBorder="1" applyAlignment="1">
      <alignment horizontal="centerContinuous" vertical="center" shrinkToFit="1"/>
    </xf>
    <xf numFmtId="0" fontId="14" fillId="0" borderId="8" xfId="1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20" fillId="0" borderId="0" xfId="8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9" applyFont="1" applyFill="1" applyBorder="1" applyAlignment="1">
      <alignment horizontal="left" vertical="center" shrinkToFit="1"/>
    </xf>
    <xf numFmtId="0" fontId="15" fillId="0" borderId="40" xfId="19" applyFont="1" applyFill="1" applyBorder="1" applyAlignment="1">
      <alignment horizontal="center" vertical="center" shrinkToFit="1"/>
    </xf>
    <xf numFmtId="0" fontId="12" fillId="0" borderId="40" xfId="19" applyFont="1" applyFill="1" applyBorder="1" applyAlignment="1">
      <alignment horizontal="center" vertical="center" shrinkToFit="1"/>
    </xf>
    <xf numFmtId="0" fontId="13" fillId="0" borderId="17" xfId="19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9" applyFont="1" applyFill="1" applyBorder="1" applyAlignment="1">
      <alignment horizontal="center" vertical="center" shrinkToFit="1"/>
    </xf>
    <xf numFmtId="0" fontId="13" fillId="0" borderId="12" xfId="19" applyFont="1" applyFill="1" applyBorder="1" applyAlignment="1">
      <alignment horizontal="center" vertical="center" shrinkToFit="1"/>
    </xf>
    <xf numFmtId="0" fontId="13" fillId="0" borderId="46" xfId="19" applyFont="1" applyFill="1" applyBorder="1" applyAlignment="1">
      <alignment horizontal="center" vertical="center" shrinkToFit="1"/>
    </xf>
    <xf numFmtId="0" fontId="2" fillId="0" borderId="47" xfId="19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20" fillId="0" borderId="0" xfId="3" applyFont="1" applyFill="1" applyBorder="1" applyAlignment="1">
      <alignment horizontal="left" vertical="center" indent="1" shrinkToFit="1"/>
    </xf>
    <xf numFmtId="0" fontId="3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20" fillId="0" borderId="0" xfId="6" applyNumberFormat="1" applyFont="1" applyAlignment="1">
      <alignment horizontal="left" vertical="center"/>
    </xf>
    <xf numFmtId="0" fontId="30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0" xfId="19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Continuous" vertical="center"/>
    </xf>
    <xf numFmtId="0" fontId="2" fillId="0" borderId="0" xfId="19" applyFill="1" applyBorder="1" applyAlignment="1">
      <alignment horizontal="center" vertical="center" shrinkToFit="1"/>
    </xf>
    <xf numFmtId="0" fontId="3" fillId="0" borderId="0" xfId="19" applyFont="1" applyFill="1" applyBorder="1" applyAlignment="1">
      <alignment horizontal="center" vertical="center" shrinkToFit="1"/>
    </xf>
    <xf numFmtId="0" fontId="5" fillId="0" borderId="0" xfId="1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9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1" fillId="0" borderId="0" xfId="0" applyFont="1" applyFill="1">
      <alignment vertical="center"/>
    </xf>
    <xf numFmtId="0" fontId="31" fillId="0" borderId="0" xfId="19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19" applyFont="1" applyFill="1" applyBorder="1" applyAlignment="1">
      <alignment vertical="center" shrinkToFit="1"/>
    </xf>
    <xf numFmtId="177" fontId="33" fillId="0" borderId="0" xfId="5" applyNumberFormat="1" applyFont="1" applyAlignment="1">
      <alignment vertical="center"/>
    </xf>
    <xf numFmtId="0" fontId="33" fillId="0" borderId="0" xfId="5" applyFont="1" applyAlignment="1">
      <alignment horizontal="right" vertical="center"/>
    </xf>
    <xf numFmtId="0" fontId="24" fillId="0" borderId="0" xfId="6" applyFont="1" applyFill="1">
      <alignment vertical="center"/>
    </xf>
    <xf numFmtId="0" fontId="37" fillId="0" borderId="0" xfId="6" applyFill="1">
      <alignment vertical="center"/>
    </xf>
    <xf numFmtId="0" fontId="25" fillId="0" borderId="0" xfId="6" applyFont="1" applyFill="1">
      <alignment vertical="center"/>
    </xf>
    <xf numFmtId="0" fontId="35" fillId="0" borderId="1" xfId="18" applyFont="1" applyFill="1" applyBorder="1" applyAlignment="1">
      <alignment vertical="center" shrinkToFit="1"/>
    </xf>
    <xf numFmtId="0" fontId="0" fillId="0" borderId="51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56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6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0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30" fillId="0" borderId="51" xfId="0" applyFont="1" applyBorder="1" applyAlignment="1">
      <alignment vertical="top" wrapText="1" shrinkToFit="1"/>
    </xf>
    <xf numFmtId="0" fontId="30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5" fillId="3" borderId="0" xfId="6" applyFont="1" applyFill="1" applyAlignment="1">
      <alignment horizontal="right" vertical="center"/>
    </xf>
    <xf numFmtId="0" fontId="30" fillId="3" borderId="0" xfId="3" applyFont="1" applyFill="1" applyBorder="1" applyAlignment="1">
      <alignment horizontal="left" vertical="center"/>
    </xf>
    <xf numFmtId="0" fontId="30" fillId="3" borderId="0" xfId="3" applyFont="1" applyFill="1" applyBorder="1" applyAlignment="1">
      <alignment horizontal="left" vertical="center" shrinkToFit="1"/>
    </xf>
    <xf numFmtId="0" fontId="30" fillId="3" borderId="0" xfId="3" applyFont="1" applyFill="1" applyBorder="1" applyAlignment="1">
      <alignment horizontal="right" vertical="center"/>
    </xf>
    <xf numFmtId="0" fontId="25" fillId="5" borderId="0" xfId="6" applyFont="1" applyFill="1" applyAlignment="1">
      <alignment horizontal="right" vertical="center"/>
    </xf>
    <xf numFmtId="0" fontId="30" fillId="5" borderId="0" xfId="3" applyFont="1" applyFill="1" applyBorder="1" applyAlignment="1">
      <alignment horizontal="left" vertical="center"/>
    </xf>
    <xf numFmtId="0" fontId="30" fillId="5" borderId="0" xfId="3" applyFont="1" applyFill="1" applyBorder="1" applyAlignment="1">
      <alignment horizontal="left" vertical="center" shrinkToFit="1"/>
    </xf>
    <xf numFmtId="0" fontId="30" fillId="5" borderId="0" xfId="3" applyFont="1" applyFill="1" applyBorder="1" applyAlignment="1">
      <alignment horizontal="right" vertical="center"/>
    </xf>
    <xf numFmtId="0" fontId="37" fillId="4" borderId="0" xfId="6" applyFill="1">
      <alignment vertical="center"/>
    </xf>
    <xf numFmtId="0" fontId="30" fillId="4" borderId="0" xfId="3" applyFont="1" applyFill="1" applyBorder="1" applyAlignment="1">
      <alignment horizontal="left" vertical="center"/>
    </xf>
    <xf numFmtId="0" fontId="30" fillId="4" borderId="0" xfId="3" applyFont="1" applyFill="1" applyBorder="1" applyAlignment="1">
      <alignment horizontal="left" vertical="center" shrinkToFit="1"/>
    </xf>
    <xf numFmtId="0" fontId="30" fillId="4" borderId="0" xfId="3" applyFont="1" applyFill="1" applyBorder="1" applyAlignment="1">
      <alignment horizontal="right" vertical="center"/>
    </xf>
    <xf numFmtId="0" fontId="25" fillId="6" borderId="0" xfId="6" applyFont="1" applyFill="1" applyAlignment="1">
      <alignment horizontal="right" vertical="center"/>
    </xf>
    <xf numFmtId="0" fontId="30" fillId="6" borderId="0" xfId="3" applyFont="1" applyFill="1" applyBorder="1" applyAlignment="1">
      <alignment horizontal="left" vertical="center"/>
    </xf>
    <xf numFmtId="0" fontId="30" fillId="6" borderId="0" xfId="3" applyFont="1" applyFill="1" applyBorder="1" applyAlignment="1">
      <alignment horizontal="left" vertical="center" shrinkToFit="1"/>
    </xf>
    <xf numFmtId="0" fontId="30" fillId="6" borderId="0" xfId="3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5" fillId="0" borderId="12" xfId="3" applyFont="1" applyFill="1" applyBorder="1" applyAlignment="1">
      <alignment vertical="center" shrinkToFit="1"/>
    </xf>
    <xf numFmtId="0" fontId="5" fillId="0" borderId="1" xfId="3" applyFont="1" applyFill="1" applyBorder="1" applyAlignment="1">
      <alignment vertical="center" shrinkToFit="1"/>
    </xf>
    <xf numFmtId="49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38" fillId="0" borderId="0" xfId="0" applyFont="1">
      <alignment vertical="center"/>
    </xf>
    <xf numFmtId="177" fontId="34" fillId="0" borderId="0" xfId="5" applyNumberFormat="1" applyFont="1" applyAlignment="1">
      <alignment horizontal="center" vertical="center"/>
    </xf>
    <xf numFmtId="0" fontId="2" fillId="0" borderId="0" xfId="3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5" applyFont="1" applyAlignment="1">
      <alignment vertical="top"/>
    </xf>
    <xf numFmtId="0" fontId="17" fillId="0" borderId="0" xfId="5" applyFont="1" applyAlignment="1">
      <alignment vertical="center"/>
    </xf>
    <xf numFmtId="0" fontId="33" fillId="0" borderId="0" xfId="5" applyFont="1" applyAlignment="1">
      <alignment horizontal="center" vertical="center"/>
    </xf>
    <xf numFmtId="0" fontId="2" fillId="0" borderId="0" xfId="3" applyAlignment="1">
      <alignment horizontal="center" vertical="center"/>
    </xf>
    <xf numFmtId="178" fontId="34" fillId="0" borderId="0" xfId="5" applyNumberFormat="1" applyFont="1" applyAlignment="1">
      <alignment vertical="center" shrinkToFit="1"/>
    </xf>
    <xf numFmtId="0" fontId="2" fillId="0" borderId="0" xfId="3" applyAlignment="1">
      <alignment vertical="center" shrinkToFit="1"/>
    </xf>
    <xf numFmtId="58" fontId="34" fillId="0" borderId="0" xfId="5" applyNumberFormat="1" applyFont="1" applyAlignment="1">
      <alignment vertical="center" shrinkToFit="1"/>
    </xf>
    <xf numFmtId="58" fontId="34" fillId="0" borderId="0" xfId="3" applyNumberFormat="1" applyFont="1" applyAlignment="1">
      <alignment vertical="center" shrinkToFit="1"/>
    </xf>
    <xf numFmtId="0" fontId="34" fillId="0" borderId="0" xfId="3" applyFont="1" applyAlignment="1">
      <alignment vertical="center" shrinkToFit="1"/>
    </xf>
    <xf numFmtId="0" fontId="2" fillId="0" borderId="0" xfId="3" applyAlignment="1">
      <alignment vertical="center"/>
    </xf>
    <xf numFmtId="0" fontId="25" fillId="0" borderId="0" xfId="6" applyFont="1" applyAlignment="1">
      <alignment horizontal="left" vertical="center"/>
    </xf>
    <xf numFmtId="49" fontId="20" fillId="0" borderId="0" xfId="6" applyNumberFormat="1" applyFont="1" applyAlignment="1">
      <alignment horizontal="center" vertical="center"/>
    </xf>
    <xf numFmtId="0" fontId="30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5" fillId="0" borderId="0" xfId="6" applyFont="1" applyAlignment="1">
      <alignment horizontal="center" vertical="center"/>
    </xf>
    <xf numFmtId="0" fontId="20" fillId="0" borderId="0" xfId="6" applyFont="1" applyAlignment="1">
      <alignment horizontal="left" vertical="center" wrapText="1"/>
    </xf>
    <xf numFmtId="0" fontId="20" fillId="0" borderId="0" xfId="6" applyFont="1" applyAlignment="1">
      <alignment horizontal="left" vertical="center"/>
    </xf>
    <xf numFmtId="178" fontId="20" fillId="0" borderId="0" xfId="6" applyNumberFormat="1" applyFont="1" applyAlignment="1">
      <alignment horizontal="left" vertical="center"/>
    </xf>
    <xf numFmtId="177" fontId="20" fillId="0" borderId="0" xfId="6" applyNumberFormat="1" applyFont="1" applyAlignment="1">
      <alignment horizontal="left" vertical="center" shrinkToFit="1"/>
    </xf>
    <xf numFmtId="6" fontId="20" fillId="0" borderId="0" xfId="6" applyNumberFormat="1" applyFont="1" applyAlignment="1">
      <alignment horizontal="left" vertical="center"/>
    </xf>
    <xf numFmtId="0" fontId="20" fillId="0" borderId="0" xfId="6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3" fillId="0" borderId="0" xfId="7" applyFont="1" applyAlignment="1">
      <alignment horizontal="center" vertical="center" wrapText="1" shrinkToFit="1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4" fillId="0" borderId="0" xfId="19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7" fillId="0" borderId="0" xfId="19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49" fontId="4" fillId="0" borderId="0" xfId="19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9" applyNumberFormat="1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20" xr:uid="{00000000-0005-0000-0000-000005000000}"/>
    <cellStyle name="標準 2" xfId="5" xr:uid="{00000000-0005-0000-0000-000006000000}"/>
    <cellStyle name="標準 2 2" xfId="6" xr:uid="{00000000-0005-0000-0000-000007000000}"/>
    <cellStyle name="標準 2 2 2" xfId="7" xr:uid="{00000000-0005-0000-0000-000008000000}"/>
    <cellStyle name="標準 2 2_asahi cup 2013 U-8" xfId="21" xr:uid="{00000000-0005-0000-0000-000009000000}"/>
    <cellStyle name="標準 3" xfId="8" xr:uid="{00000000-0005-0000-0000-00000A000000}"/>
    <cellStyle name="標準 3 2" xfId="22" xr:uid="{00000000-0005-0000-0000-00000B000000}"/>
    <cellStyle name="標準 4" xfId="9" xr:uid="{00000000-0005-0000-0000-00000C000000}"/>
    <cellStyle name="標準 5" xfId="10" xr:uid="{00000000-0005-0000-0000-00000D000000}"/>
    <cellStyle name="標準 5 2" xfId="11" xr:uid="{00000000-0005-0000-0000-00000E000000}"/>
    <cellStyle name="標準 5 3" xfId="12" xr:uid="{00000000-0005-0000-0000-00000F000000}"/>
    <cellStyle name="標準 5 4" xfId="13" xr:uid="{00000000-0005-0000-0000-000010000000}"/>
    <cellStyle name="標準 5 5" xfId="23" xr:uid="{00000000-0005-0000-0000-000011000000}"/>
    <cellStyle name="標準 6" xfId="14" xr:uid="{00000000-0005-0000-0000-000012000000}"/>
    <cellStyle name="標準 7" xfId="15" xr:uid="{00000000-0005-0000-0000-000013000000}"/>
    <cellStyle name="標準 8" xfId="16" xr:uid="{00000000-0005-0000-0000-000014000000}"/>
    <cellStyle name="標準 9" xfId="17" xr:uid="{00000000-0005-0000-0000-000015000000}"/>
    <cellStyle name="標準_asahi cup 2015 Ｕ-１１・１２参加チーム" xfId="18" xr:uid="{00000000-0005-0000-0000-000016000000}"/>
    <cellStyle name="標準_Sheet1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0:I45"/>
  <sheetViews>
    <sheetView tabSelected="1" workbookViewId="0">
      <selection activeCell="E44" sqref="E44"/>
    </sheetView>
  </sheetViews>
  <sheetFormatPr defaultRowHeight="13.5" x14ac:dyDescent="0.15"/>
  <cols>
    <col min="1" max="2" width="9" style="126"/>
    <col min="3" max="3" width="10.5" style="126" bestFit="1" customWidth="1"/>
    <col min="4" max="10" width="9" style="126"/>
    <col min="11" max="11" width="6.625" style="126" customWidth="1"/>
    <col min="12" max="16384" width="9" style="126"/>
  </cols>
  <sheetData>
    <row r="40" spans="1:9" ht="39.950000000000003" customHeight="1" x14ac:dyDescent="0.15">
      <c r="C40" s="243" t="s">
        <v>103</v>
      </c>
      <c r="D40" s="244"/>
      <c r="E40" s="245">
        <f>ﾃﾞｰﾀﾃｰﾌﾞﾙ!C2</f>
        <v>44241</v>
      </c>
      <c r="F40" s="246"/>
      <c r="G40" s="246"/>
      <c r="H40" s="237">
        <f>WEEKDAY(E40,1)</f>
        <v>1</v>
      </c>
    </row>
    <row r="41" spans="1:9" ht="39.950000000000003" customHeight="1" x14ac:dyDescent="0.15">
      <c r="A41" s="160"/>
      <c r="B41" s="238"/>
      <c r="C41" s="243" t="s">
        <v>143</v>
      </c>
      <c r="D41" s="244"/>
      <c r="E41" s="247" t="str">
        <f>ﾃﾞｰﾀﾃｰﾌﾞﾙ!C4</f>
        <v>U-12</v>
      </c>
      <c r="F41" s="248"/>
      <c r="G41" s="249"/>
      <c r="H41" s="159"/>
    </row>
    <row r="42" spans="1:9" ht="39.950000000000003" customHeight="1" x14ac:dyDescent="0.15">
      <c r="A42" s="160"/>
      <c r="B42" s="238"/>
      <c r="C42" s="243" t="s">
        <v>104</v>
      </c>
      <c r="D42" s="244"/>
      <c r="E42" s="247" t="str">
        <f>ﾃﾞｰﾀﾃｰﾌﾞﾙ!C3</f>
        <v>下東条コミセンG</v>
      </c>
      <c r="F42" s="248"/>
      <c r="G42" s="249"/>
      <c r="H42" s="250"/>
      <c r="I42" s="242" t="s">
        <v>172</v>
      </c>
    </row>
    <row r="44" spans="1:9" ht="25.5" customHeight="1" x14ac:dyDescent="0.15">
      <c r="E44" s="241"/>
    </row>
    <row r="45" spans="1:9" x14ac:dyDescent="0.15">
      <c r="G45" s="33"/>
    </row>
  </sheetData>
  <mergeCells count="6">
    <mergeCell ref="C40:D40"/>
    <mergeCell ref="E40:G40"/>
    <mergeCell ref="C41:D41"/>
    <mergeCell ref="E41:G41"/>
    <mergeCell ref="C42:D42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35" workbookViewId="0">
      <selection activeCell="G34" sqref="G34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263" t="str">
        <f>ﾃﾞｰﾀﾃｰﾌﾞﾙ!C1</f>
        <v>Challenge CUP　2021 U-12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7"/>
      <c r="B4" s="255" t="s">
        <v>20</v>
      </c>
      <c r="C4" s="255"/>
      <c r="D4" s="251" t="s">
        <v>19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5"/>
      <c r="C5" s="255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5" t="s">
        <v>51</v>
      </c>
      <c r="C6" s="255"/>
      <c r="D6" s="251" t="s">
        <v>50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5"/>
      <c r="C7" s="255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2" t="s">
        <v>49</v>
      </c>
      <c r="B8" s="257" t="s">
        <v>48</v>
      </c>
      <c r="C8" s="257"/>
      <c r="D8" s="257"/>
      <c r="E8" s="257"/>
      <c r="F8" s="61" t="s">
        <v>47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2"/>
      <c r="B9" s="257"/>
      <c r="C9" s="257"/>
      <c r="D9" s="257"/>
      <c r="E9" s="257"/>
      <c r="F9" s="60" t="s">
        <v>46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2" t="s">
        <v>45</v>
      </c>
      <c r="B11" s="257" t="s">
        <v>44</v>
      </c>
      <c r="C11" s="257"/>
      <c r="D11" s="257"/>
      <c r="E11" s="257"/>
      <c r="F11" s="258">
        <f>ﾃﾞｰﾀﾃｰﾌﾞﾙ!C2</f>
        <v>44241</v>
      </c>
      <c r="G11" s="258"/>
      <c r="H11" s="258"/>
      <c r="I11" s="258"/>
      <c r="J11" s="258"/>
      <c r="K11" s="258"/>
      <c r="L11" s="259">
        <f>WEEKDAY(F11,1)</f>
        <v>1</v>
      </c>
      <c r="M11" s="259"/>
      <c r="N11" s="118"/>
      <c r="O11" s="118"/>
      <c r="P11" s="118"/>
      <c r="Q11" s="11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2"/>
      <c r="B12" s="257"/>
      <c r="C12" s="257"/>
      <c r="D12" s="257"/>
      <c r="E12" s="257"/>
      <c r="F12" s="258"/>
      <c r="G12" s="258"/>
      <c r="H12" s="258"/>
      <c r="I12" s="258"/>
      <c r="J12" s="258"/>
      <c r="K12" s="258"/>
      <c r="L12" s="259"/>
      <c r="M12" s="259"/>
      <c r="N12" s="118"/>
      <c r="O12" s="118"/>
      <c r="P12" s="118"/>
      <c r="Q12" s="118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252" t="s">
        <v>43</v>
      </c>
      <c r="B13" s="257" t="s">
        <v>42</v>
      </c>
      <c r="C13" s="257"/>
      <c r="D13" s="257"/>
      <c r="E13" s="257"/>
      <c r="F13" s="256" t="str">
        <f>ﾃﾞｰﾀﾃｰﾌﾞﾙ!C3</f>
        <v>下東条コミセンG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252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34"/>
      <c r="B15" s="235"/>
      <c r="C15" s="235"/>
      <c r="D15" s="235"/>
      <c r="E15" s="235"/>
      <c r="F15" s="261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252" t="s">
        <v>41</v>
      </c>
      <c r="B16" s="257" t="s">
        <v>40</v>
      </c>
      <c r="C16" s="257"/>
      <c r="D16" s="257"/>
      <c r="E16" s="257"/>
      <c r="F16" s="257" t="str">
        <f>ﾃﾞｰﾀﾃｰﾌﾞﾙ!C4</f>
        <v>U-12</v>
      </c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2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2" t="s">
        <v>39</v>
      </c>
      <c r="B18" s="257" t="s">
        <v>38</v>
      </c>
      <c r="C18" s="257"/>
      <c r="D18" s="257"/>
      <c r="E18" s="257"/>
      <c r="F18" s="260" t="s">
        <v>173</v>
      </c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2"/>
      <c r="B19" s="257"/>
      <c r="C19" s="257"/>
      <c r="D19" s="257"/>
      <c r="E19" s="257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2" t="s">
        <v>37</v>
      </c>
      <c r="B20" s="251" t="s">
        <v>36</v>
      </c>
      <c r="C20" s="251"/>
      <c r="D20" s="251"/>
      <c r="E20" s="251"/>
      <c r="F20" s="58" t="s">
        <v>35</v>
      </c>
      <c r="G20" s="58"/>
      <c r="H20" s="58"/>
      <c r="I20" s="58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252"/>
      <c r="B21" s="251"/>
      <c r="C21" s="251"/>
      <c r="D21" s="251"/>
      <c r="E21" s="251"/>
      <c r="F21" s="57"/>
      <c r="G21" s="57"/>
      <c r="H21" s="5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34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 t="s">
        <v>57</v>
      </c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/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7" t="s">
        <v>85</v>
      </c>
      <c r="G25" s="47"/>
      <c r="H25" s="47"/>
      <c r="I25" s="57"/>
      <c r="J25" s="57"/>
      <c r="K25" s="57"/>
      <c r="L25" s="57"/>
      <c r="M25" s="53"/>
      <c r="N25" s="53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5" t="s">
        <v>33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9" t="s">
        <v>32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31</v>
      </c>
      <c r="G28" s="57"/>
      <c r="H28" s="57"/>
      <c r="I28" s="57"/>
      <c r="J28" s="57"/>
      <c r="K28" s="57"/>
      <c r="L28" s="58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6" t="s">
        <v>30</v>
      </c>
      <c r="G29" s="57"/>
      <c r="H29" s="57"/>
      <c r="I29" s="57"/>
      <c r="J29" s="57"/>
      <c r="K29" s="57"/>
      <c r="L29" s="57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3"/>
      <c r="E30" s="53"/>
      <c r="F30" s="56" t="s">
        <v>29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6" t="s">
        <v>28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 t="s">
        <v>67</v>
      </c>
      <c r="G32" s="54"/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6"/>
      <c r="G33" s="53" t="s">
        <v>68</v>
      </c>
      <c r="H33" s="54"/>
      <c r="I33" s="53"/>
      <c r="J33" s="53"/>
      <c r="K33" s="53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 t="s">
        <v>27</v>
      </c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3"/>
      <c r="E36" s="53"/>
      <c r="F36" s="55"/>
      <c r="G36" s="54"/>
      <c r="H36" s="54"/>
      <c r="I36" s="47"/>
      <c r="J36" s="47"/>
      <c r="K36" s="47"/>
      <c r="L36" s="53"/>
      <c r="M36" s="53"/>
      <c r="N36" s="53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2" t="s">
        <v>26</v>
      </c>
      <c r="B37" s="251" t="s">
        <v>25</v>
      </c>
      <c r="C37" s="251"/>
      <c r="D37" s="251"/>
      <c r="E37" s="251"/>
      <c r="F37" s="47" t="s">
        <v>24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252"/>
      <c r="B38" s="251"/>
      <c r="C38" s="251"/>
      <c r="D38" s="251"/>
      <c r="E38" s="251"/>
      <c r="F38" s="52" t="s">
        <v>23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2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2"/>
      <c r="AI40" s="62"/>
    </row>
    <row r="41" spans="1:38" x14ac:dyDescent="0.15">
      <c r="A41" s="252" t="s">
        <v>22</v>
      </c>
      <c r="B41" s="255" t="s">
        <v>21</v>
      </c>
      <c r="C41" s="255"/>
      <c r="D41" s="255"/>
      <c r="E41" s="255"/>
      <c r="F41" s="49">
        <v>1</v>
      </c>
      <c r="G41" s="253" t="str">
        <f>ﾃﾞｰﾀﾃｰﾌﾞﾙ!J8</f>
        <v>旭ＦＣジュニアA</v>
      </c>
      <c r="H41" s="254"/>
      <c r="I41" s="254"/>
      <c r="J41" s="254"/>
      <c r="K41" s="254"/>
      <c r="L41" s="254"/>
      <c r="M41" s="254"/>
      <c r="N41" s="119" t="str">
        <f>ﾃﾞｰﾀﾃｰﾌﾞﾙ!I8</f>
        <v>北播磨</v>
      </c>
      <c r="O41" s="120"/>
      <c r="P41" s="120"/>
      <c r="Q41" s="120"/>
      <c r="R41" s="120"/>
      <c r="S41" s="120"/>
      <c r="T41" s="120"/>
      <c r="U41" s="42"/>
      <c r="AE41" s="48"/>
      <c r="AK41" s="110"/>
      <c r="AL41" s="111"/>
    </row>
    <row r="42" spans="1:38" x14ac:dyDescent="0.15">
      <c r="A42" s="252"/>
      <c r="B42" s="255"/>
      <c r="C42" s="255"/>
      <c r="D42" s="255"/>
      <c r="E42" s="255"/>
      <c r="F42" s="49">
        <v>2</v>
      </c>
      <c r="G42" s="253" t="str">
        <f>ﾃﾞｰﾀﾃｰﾌﾞﾙ!J9</f>
        <v>アミティエ東播磨</v>
      </c>
      <c r="H42" s="254"/>
      <c r="I42" s="254"/>
      <c r="J42" s="254"/>
      <c r="K42" s="254"/>
      <c r="L42" s="254"/>
      <c r="M42" s="254"/>
      <c r="N42" s="119" t="str">
        <f>ﾃﾞｰﾀﾃｰﾌﾞﾙ!I9</f>
        <v>東播</v>
      </c>
      <c r="O42" s="47"/>
      <c r="P42" s="47"/>
      <c r="Q42" s="47"/>
      <c r="R42" s="42"/>
      <c r="S42" s="42"/>
      <c r="T42" s="42"/>
      <c r="U42" s="42"/>
      <c r="AE42" s="48"/>
      <c r="AK42" s="110"/>
      <c r="AL42" s="111"/>
    </row>
    <row r="43" spans="1:38" ht="17.25" x14ac:dyDescent="0.15">
      <c r="B43" s="50" t="str">
        <f>ﾃﾞｰﾀﾃｰﾌﾞﾙ!C4</f>
        <v>U-12</v>
      </c>
      <c r="C43" s="50"/>
      <c r="D43" s="50"/>
      <c r="F43" s="49">
        <v>3</v>
      </c>
      <c r="G43" s="253" t="str">
        <f>ﾃﾞｰﾀﾃｰﾌﾞﾙ!J10</f>
        <v>長尾ウオーズFC</v>
      </c>
      <c r="H43" s="254"/>
      <c r="I43" s="254"/>
      <c r="J43" s="254"/>
      <c r="K43" s="254"/>
      <c r="L43" s="254"/>
      <c r="M43" s="254"/>
      <c r="N43" s="119" t="str">
        <f>ﾃﾞｰﾀﾃｰﾌﾞﾙ!I10</f>
        <v>北摂</v>
      </c>
      <c r="AK43" s="110"/>
      <c r="AL43" s="111"/>
    </row>
    <row r="44" spans="1:38" x14ac:dyDescent="0.15">
      <c r="F44" s="49">
        <v>4</v>
      </c>
      <c r="G44" s="253" t="str">
        <f>ﾃﾞｰﾀﾃｰﾌﾞﾙ!J11</f>
        <v>魚住UFC</v>
      </c>
      <c r="H44" s="254"/>
      <c r="I44" s="254"/>
      <c r="J44" s="254"/>
      <c r="K44" s="254"/>
      <c r="L44" s="254"/>
      <c r="M44" s="254"/>
      <c r="N44" s="119" t="str">
        <f>ﾃﾞｰﾀﾃｰﾌﾞﾙ!I11</f>
        <v>明石</v>
      </c>
      <c r="O44" s="47"/>
      <c r="P44" s="47"/>
      <c r="Q44" s="47"/>
      <c r="T44" s="48"/>
      <c r="AK44" s="110"/>
      <c r="AL44" s="111"/>
    </row>
    <row r="45" spans="1:38" x14ac:dyDescent="0.15">
      <c r="F45" s="49">
        <v>5</v>
      </c>
      <c r="G45" s="253" t="str">
        <f>ﾃﾞｰﾀﾃｰﾌﾞﾙ!J12</f>
        <v>天満SC</v>
      </c>
      <c r="H45" s="254"/>
      <c r="I45" s="254"/>
      <c r="J45" s="254"/>
      <c r="K45" s="254"/>
      <c r="L45" s="254"/>
      <c r="M45" s="254"/>
      <c r="N45" s="119" t="str">
        <f>ﾃﾞｰﾀﾃｰﾌﾞﾙ!I12</f>
        <v>東播</v>
      </c>
      <c r="O45" s="47"/>
      <c r="P45" s="47"/>
      <c r="Q45" s="47"/>
      <c r="T45" s="48"/>
      <c r="AK45" s="110"/>
      <c r="AL45" s="111"/>
    </row>
    <row r="46" spans="1:38" x14ac:dyDescent="0.15">
      <c r="A46" s="47"/>
      <c r="B46" s="47"/>
      <c r="C46" s="47"/>
      <c r="D46" s="47"/>
      <c r="E46" s="47"/>
      <c r="F46" s="49">
        <v>6</v>
      </c>
      <c r="G46" s="253" t="str">
        <f>ﾃﾞｰﾀﾃｰﾌﾞﾙ!J13</f>
        <v>なぎさFC</v>
      </c>
      <c r="H46" s="254"/>
      <c r="I46" s="254"/>
      <c r="J46" s="254"/>
      <c r="K46" s="254"/>
      <c r="L46" s="254"/>
      <c r="M46" s="254"/>
      <c r="N46" s="119" t="str">
        <f>ﾃﾞｰﾀﾃｰﾌﾞﾙ!I13</f>
        <v>神戸</v>
      </c>
      <c r="P46" s="47"/>
      <c r="Q46" s="47"/>
      <c r="AK46" s="110"/>
      <c r="AL46" s="111"/>
    </row>
    <row r="47" spans="1:38" x14ac:dyDescent="0.15">
      <c r="F47" s="49">
        <v>7</v>
      </c>
      <c r="G47" s="253" t="str">
        <f>ﾃﾞｰﾀﾃｰﾌﾞﾙ!J14</f>
        <v>REDSTERFC</v>
      </c>
      <c r="H47" s="254"/>
      <c r="I47" s="254"/>
      <c r="J47" s="254"/>
      <c r="K47" s="254"/>
      <c r="L47" s="254"/>
      <c r="M47" s="254"/>
      <c r="N47" s="119" t="str">
        <f>ﾃﾞｰﾀﾃｰﾌﾞﾙ!I14</f>
        <v>明石</v>
      </c>
      <c r="O47" s="47"/>
      <c r="P47" s="47"/>
      <c r="Q47" s="47"/>
      <c r="AK47" s="110"/>
      <c r="AL47" s="111"/>
    </row>
    <row r="48" spans="1:38" x14ac:dyDescent="0.15">
      <c r="F48" s="49">
        <v>8</v>
      </c>
      <c r="G48" s="253" t="str">
        <f>ﾃﾞｰﾀﾃｰﾌﾞﾙ!J15</f>
        <v>コニーリョ中山FC</v>
      </c>
      <c r="H48" s="254"/>
      <c r="I48" s="254"/>
      <c r="J48" s="254"/>
      <c r="K48" s="254"/>
      <c r="L48" s="254"/>
      <c r="M48" s="254"/>
      <c r="N48" s="119" t="str">
        <f>ﾃﾞｰﾀﾃｰﾌﾞﾙ!I15</f>
        <v>北摂</v>
      </c>
      <c r="Q48" s="47"/>
      <c r="AK48" s="110"/>
      <c r="AL48" s="111"/>
    </row>
    <row r="49" spans="1:38" x14ac:dyDescent="0.15">
      <c r="A49" s="47"/>
      <c r="B49" s="47"/>
      <c r="C49" s="47"/>
      <c r="E49" s="47"/>
      <c r="F49" s="49">
        <v>9</v>
      </c>
      <c r="G49" s="253" t="str">
        <f>ﾃﾞｰﾀﾃｰﾌﾞﾙ!J16</f>
        <v>ジベルティード</v>
      </c>
      <c r="H49" s="254"/>
      <c r="I49" s="254"/>
      <c r="J49" s="254"/>
      <c r="K49" s="254"/>
      <c r="L49" s="254"/>
      <c r="M49" s="254"/>
      <c r="N49" s="119" t="str">
        <f>ﾃﾞｰﾀﾃｰﾌﾞﾙ!I16</f>
        <v>尼崎</v>
      </c>
      <c r="AK49" s="110"/>
      <c r="AL49" s="111"/>
    </row>
    <row r="50" spans="1:38" x14ac:dyDescent="0.15">
      <c r="F50" s="37">
        <v>10</v>
      </c>
      <c r="G50" s="253" t="str">
        <f>ﾃﾞｰﾀﾃｰﾌﾞﾙ!J17</f>
        <v>人丸FC</v>
      </c>
      <c r="H50" s="254"/>
      <c r="I50" s="254"/>
      <c r="J50" s="254"/>
      <c r="K50" s="254"/>
      <c r="L50" s="254"/>
      <c r="M50" s="254"/>
      <c r="N50" s="119" t="str">
        <f>ﾃﾞｰﾀﾃｰﾌﾞﾙ!I17</f>
        <v>明石</v>
      </c>
      <c r="AE50" s="47"/>
      <c r="AK50" s="110"/>
      <c r="AL50" s="111"/>
    </row>
    <row r="51" spans="1:38" x14ac:dyDescent="0.15">
      <c r="F51" s="37">
        <v>11</v>
      </c>
      <c r="G51" s="253" t="str">
        <f>ﾃﾞｰﾀﾃｰﾌﾞﾙ!J18</f>
        <v>武庫之荘FC</v>
      </c>
      <c r="H51" s="254"/>
      <c r="I51" s="254"/>
      <c r="J51" s="254"/>
      <c r="K51" s="254"/>
      <c r="L51" s="254"/>
      <c r="M51" s="254"/>
      <c r="N51" s="119" t="str">
        <f>ﾃﾞｰﾀﾃｰﾌﾞﾙ!I18</f>
        <v>尼崎</v>
      </c>
      <c r="AE51" s="47"/>
      <c r="AK51" s="110"/>
      <c r="AL51" s="111"/>
    </row>
    <row r="52" spans="1:38" x14ac:dyDescent="0.15">
      <c r="F52" s="37">
        <v>12</v>
      </c>
      <c r="G52" s="253" t="str">
        <f>ﾃﾞｰﾀﾃｰﾌﾞﾙ!J19</f>
        <v>八千代SC</v>
      </c>
      <c r="H52" s="254"/>
      <c r="I52" s="254"/>
      <c r="J52" s="254"/>
      <c r="K52" s="254"/>
      <c r="L52" s="254"/>
      <c r="M52" s="254"/>
      <c r="N52" s="119" t="str">
        <f>ﾃﾞｰﾀﾃｰﾌﾞﾙ!I19</f>
        <v>北播磨</v>
      </c>
      <c r="AE52" s="47"/>
      <c r="AK52" s="110"/>
      <c r="AL52" s="111"/>
    </row>
    <row r="53" spans="1:38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38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38" x14ac:dyDescent="0.15">
      <c r="E55" s="42"/>
      <c r="F55" s="42"/>
      <c r="G55" s="46"/>
      <c r="H55" s="45" t="s">
        <v>52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38" x14ac:dyDescent="0.15">
      <c r="E56" s="42"/>
      <c r="F56" s="42"/>
      <c r="G56" s="43"/>
      <c r="H56" s="37" t="s">
        <v>102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38" x14ac:dyDescent="0.15">
      <c r="E57" s="42"/>
      <c r="F57" s="42"/>
      <c r="G57" s="43"/>
      <c r="I57" s="42" t="s">
        <v>58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38" x14ac:dyDescent="0.15">
      <c r="E58" s="42"/>
      <c r="F58" s="42"/>
      <c r="G58" s="43"/>
      <c r="H58" s="42" t="s">
        <v>53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38" x14ac:dyDescent="0.15">
      <c r="E59" s="42"/>
      <c r="F59" s="42"/>
      <c r="G59" s="43"/>
      <c r="H59" s="42" t="s">
        <v>54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38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9">
    <mergeCell ref="G43:M43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8:A9"/>
    <mergeCell ref="B8:E9"/>
    <mergeCell ref="A1:AG3"/>
    <mergeCell ref="B4:C5"/>
    <mergeCell ref="D4:T5"/>
    <mergeCell ref="B6:C7"/>
    <mergeCell ref="D6:T7"/>
    <mergeCell ref="F13:U14"/>
    <mergeCell ref="F11:K12"/>
    <mergeCell ref="L11:M12"/>
    <mergeCell ref="A18:A19"/>
    <mergeCell ref="B18:E19"/>
    <mergeCell ref="F18:Y19"/>
    <mergeCell ref="A16:A17"/>
    <mergeCell ref="B16:E17"/>
    <mergeCell ref="F16:Q17"/>
    <mergeCell ref="A11:A12"/>
    <mergeCell ref="B11:E12"/>
    <mergeCell ref="A13:A14"/>
    <mergeCell ref="B13:E14"/>
    <mergeCell ref="F15:U15"/>
    <mergeCell ref="B20:E21"/>
    <mergeCell ref="A37:A38"/>
    <mergeCell ref="B37:E38"/>
    <mergeCell ref="G41:M41"/>
    <mergeCell ref="G42:M42"/>
    <mergeCell ref="A41:A42"/>
    <mergeCell ref="B41:E42"/>
    <mergeCell ref="A20:A2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7" workbookViewId="0">
      <selection activeCell="F25" sqref="F25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78" t="str">
        <f>ﾃﾞｰﾀﾃｰﾌﾞﾙ!C1</f>
        <v>Challenge CUP　2021 U-12</v>
      </c>
      <c r="C2" s="279"/>
      <c r="D2" s="279"/>
      <c r="E2" s="279"/>
      <c r="F2" s="279"/>
      <c r="G2" s="279"/>
      <c r="H2" s="279"/>
      <c r="I2" s="279"/>
      <c r="J2" s="279"/>
      <c r="K2" s="5"/>
      <c r="L2" s="5"/>
      <c r="M2" s="114" t="s">
        <v>86</v>
      </c>
      <c r="N2" s="5"/>
      <c r="O2" s="5"/>
      <c r="P2" s="5"/>
      <c r="Q2" s="5"/>
      <c r="R2" s="6"/>
      <c r="S2" s="6"/>
      <c r="T2" s="6"/>
      <c r="W2" s="143"/>
      <c r="X2" s="144"/>
      <c r="Y2" s="144"/>
      <c r="Z2" s="144"/>
      <c r="AA2" s="144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長尾ウオーズFC</v>
      </c>
      <c r="E4" s="19"/>
      <c r="F4" s="20"/>
      <c r="G4" s="19" t="str">
        <f>B6</f>
        <v>人丸FC</v>
      </c>
      <c r="H4" s="19"/>
      <c r="I4" s="19"/>
      <c r="J4" s="21" t="str">
        <f>B7</f>
        <v>アミティエ東播磨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3" t="s">
        <v>99</v>
      </c>
      <c r="V4" s="153" t="s">
        <v>100</v>
      </c>
      <c r="W4" s="154" t="s">
        <v>101</v>
      </c>
      <c r="X4" s="154"/>
      <c r="Y4" s="146"/>
      <c r="Z4" s="147"/>
      <c r="AA4" s="145"/>
    </row>
    <row r="5" spans="2:32" ht="27.95" customHeight="1" thickTop="1" x14ac:dyDescent="0.15">
      <c r="B5" s="90" t="str">
        <f>ﾃﾞｰﾀﾃｰﾌﾞﾙ!C8</f>
        <v>長尾ウオーズFC</v>
      </c>
      <c r="C5" s="101" t="str">
        <f>ﾃﾞｰﾀﾃｰﾌﾞﾙ!D8</f>
        <v>北摂</v>
      </c>
      <c r="D5" s="129"/>
      <c r="E5" s="128" t="s">
        <v>16</v>
      </c>
      <c r="F5" s="125"/>
      <c r="G5" s="131" t="str">
        <f>ﾀｲﾑｽｹｼﾞｭｰﾙ!E7</f>
        <v>.</v>
      </c>
      <c r="H5" s="132" t="str">
        <f>IF(ISTEXT(G5),"",IF(G5&gt;=I5,IF(G5=I5,"△","○"),"●"))</f>
        <v/>
      </c>
      <c r="I5" s="133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6">
        <f>COUNTIF(D5:L5,"○")</f>
        <v>0</v>
      </c>
      <c r="V5" s="156">
        <f>COUNTIF(D5:L5,"△")</f>
        <v>0</v>
      </c>
      <c r="W5" s="157">
        <f>(U5*3)+V5</f>
        <v>0</v>
      </c>
      <c r="X5" s="148"/>
      <c r="Y5" s="148"/>
      <c r="Z5" s="148"/>
      <c r="AA5" s="148"/>
    </row>
    <row r="6" spans="2:32" ht="27.95" customHeight="1" x14ac:dyDescent="0.15">
      <c r="B6" s="90" t="str">
        <f>ﾃﾞｰﾀﾃｰﾌﾞﾙ!C9</f>
        <v>人丸FC</v>
      </c>
      <c r="C6" s="102" t="str">
        <f>ﾃﾞｰﾀﾃｰﾌﾞﾙ!D9</f>
        <v>明石</v>
      </c>
      <c r="D6" s="65" t="str">
        <f>I5</f>
        <v>.</v>
      </c>
      <c r="E6" s="66" t="str">
        <f>IF(ISTEXT(D6),"",IF(D6&gt;=F6,IF(D6=F6,"△","○"),"●"))</f>
        <v/>
      </c>
      <c r="F6" s="130" t="str">
        <f>G5</f>
        <v>.</v>
      </c>
      <c r="G6" s="134"/>
      <c r="H6" s="135" t="s">
        <v>16</v>
      </c>
      <c r="I6" s="136"/>
      <c r="J6" s="137" t="str">
        <f>ﾀｲﾑｽｹｼﾞｭｰﾙ!E11</f>
        <v>.</v>
      </c>
      <c r="K6" s="132" t="str">
        <f>IF(ISTEXT(J6),"",IF(J6&gt;=L6,IF(J6=L6,"△","○"),"●"))</f>
        <v/>
      </c>
      <c r="L6" s="138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6">
        <f>COUNTIF(D6:L6,"○")</f>
        <v>0</v>
      </c>
      <c r="V6" s="156">
        <f>COUNTIF(D6:L6,"△")</f>
        <v>0</v>
      </c>
      <c r="W6" s="157">
        <f>(U6*3)+V6</f>
        <v>0</v>
      </c>
      <c r="X6" s="148"/>
      <c r="Y6" s="148"/>
      <c r="Z6" s="149"/>
      <c r="AA6" s="149"/>
    </row>
    <row r="7" spans="2:32" s="31" customFormat="1" ht="27.95" customHeight="1" thickBot="1" x14ac:dyDescent="0.2">
      <c r="B7" s="93" t="str">
        <f>ﾃﾞｰﾀﾃｰﾌﾞﾙ!C10</f>
        <v>アミティエ東播磨</v>
      </c>
      <c r="C7" s="103" t="str">
        <f>ﾃﾞｰﾀﾃｰﾌﾞﾙ!D10</f>
        <v>東播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9"/>
      <c r="K7" s="140" t="s">
        <v>16</v>
      </c>
      <c r="L7" s="141"/>
      <c r="M7" s="155"/>
      <c r="N7" s="100"/>
      <c r="O7" s="100"/>
      <c r="P7" s="97"/>
      <c r="Q7" s="98"/>
      <c r="R7" s="30"/>
      <c r="S7" s="30"/>
      <c r="T7" s="16"/>
      <c r="U7" s="156">
        <f>COUNTIF(D7:L7,"○")</f>
        <v>0</v>
      </c>
      <c r="V7" s="156">
        <f>COUNTIF(D7:L7,"△")</f>
        <v>0</v>
      </c>
      <c r="W7" s="157">
        <f>(U7*3)+V7</f>
        <v>0</v>
      </c>
      <c r="X7" s="148"/>
      <c r="Y7" s="148"/>
      <c r="Z7" s="149"/>
      <c r="AA7" s="149"/>
      <c r="AB7" s="150"/>
      <c r="AC7" s="150"/>
      <c r="AD7" s="150"/>
      <c r="AE7" s="150"/>
      <c r="AF7" s="150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6"/>
      <c r="V8" s="156"/>
      <c r="W8" s="158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八千代少年SC</v>
      </c>
      <c r="E9" s="68"/>
      <c r="F9" s="69"/>
      <c r="G9" s="68" t="str">
        <f>B11</f>
        <v>ジベルティード</v>
      </c>
      <c r="H9" s="68"/>
      <c r="I9" s="68"/>
      <c r="J9" s="70" t="str">
        <f>B12</f>
        <v>コニーリョ中山FC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6"/>
      <c r="V9" s="156"/>
      <c r="W9" s="158"/>
      <c r="X9" s="145"/>
      <c r="Y9" s="146"/>
      <c r="Z9" s="147"/>
      <c r="AA9" s="151"/>
    </row>
    <row r="10" spans="2:32" s="31" customFormat="1" ht="27.95" customHeight="1" thickTop="1" x14ac:dyDescent="0.15">
      <c r="B10" s="90" t="str">
        <f>ﾃﾞｰﾀﾃｰﾌﾞﾙ!C11</f>
        <v>八千代少年SC</v>
      </c>
      <c r="C10" s="102" t="str">
        <f>ﾃﾞｰﾀﾃｰﾌﾞﾙ!D11</f>
        <v>北播磨</v>
      </c>
      <c r="D10" s="129"/>
      <c r="E10" s="128" t="s">
        <v>16</v>
      </c>
      <c r="F10" s="125"/>
      <c r="G10" s="131" t="str">
        <f>ﾀｲﾑｽｹｼﾞｭｰﾙ!L7</f>
        <v>.</v>
      </c>
      <c r="H10" s="132" t="str">
        <f>IF(ISTEXT(G10),"",IF(G10&gt;=I10,IF(G10=I10,"△","○"),"●"))</f>
        <v/>
      </c>
      <c r="I10" s="133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6">
        <f>COUNTIF(D10:L10,"○")</f>
        <v>0</v>
      </c>
      <c r="V10" s="156">
        <f>COUNTIF(D10:L10,"△")</f>
        <v>0</v>
      </c>
      <c r="W10" s="157">
        <f>(U10*3)+V10</f>
        <v>0</v>
      </c>
      <c r="X10" s="149"/>
      <c r="Y10" s="149"/>
      <c r="Z10" s="148"/>
      <c r="AA10" s="148"/>
      <c r="AB10" s="150"/>
      <c r="AC10" s="150"/>
      <c r="AD10" s="150"/>
      <c r="AE10" s="150"/>
      <c r="AF10" s="150"/>
    </row>
    <row r="11" spans="2:32" ht="27.95" customHeight="1" x14ac:dyDescent="0.15">
      <c r="B11" s="90" t="str">
        <f>ﾃﾞｰﾀﾃｰﾌﾞﾙ!C12</f>
        <v>ジベルティード</v>
      </c>
      <c r="C11" s="102" t="str">
        <f>ﾃﾞｰﾀﾃｰﾌﾞﾙ!D12</f>
        <v>尼崎</v>
      </c>
      <c r="D11" s="65" t="str">
        <f>I10</f>
        <v>.</v>
      </c>
      <c r="E11" s="66" t="str">
        <f>IF(ISTEXT(D11),"",IF(D11&gt;=F11,IF(D11=F11,"△","○"),"●"))</f>
        <v/>
      </c>
      <c r="F11" s="130" t="str">
        <f>G10</f>
        <v>.</v>
      </c>
      <c r="G11" s="134"/>
      <c r="H11" s="135" t="s">
        <v>16</v>
      </c>
      <c r="I11" s="136"/>
      <c r="J11" s="137" t="str">
        <f>ﾀｲﾑｽｹｼﾞｭｰﾙ!L11</f>
        <v>.</v>
      </c>
      <c r="K11" s="132" t="str">
        <f>IF(ISTEXT(J11),"",IF(J11&gt;=L11,IF(J11=L11,"△","○"),"●"))</f>
        <v/>
      </c>
      <c r="L11" s="138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6">
        <f>COUNTIF(D11:L11,"○")</f>
        <v>0</v>
      </c>
      <c r="V11" s="156">
        <f>COUNTIF(D11:L11,"△")</f>
        <v>0</v>
      </c>
      <c r="W11" s="157">
        <f>(U11*3)+V11</f>
        <v>0</v>
      </c>
      <c r="X11" s="148"/>
      <c r="Y11" s="148"/>
      <c r="Z11" s="149"/>
      <c r="AA11" s="149"/>
    </row>
    <row r="12" spans="2:32" ht="27.95" customHeight="1" thickBot="1" x14ac:dyDescent="0.2">
      <c r="B12" s="93" t="str">
        <f>ﾃﾞｰﾀﾃｰﾌﾞﾙ!C13</f>
        <v>コニーリョ中山FC</v>
      </c>
      <c r="C12" s="103" t="str">
        <f>ﾃﾞｰﾀﾃｰﾌﾞﾙ!D13</f>
        <v>北摂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9"/>
      <c r="K12" s="140" t="s">
        <v>16</v>
      </c>
      <c r="L12" s="141"/>
      <c r="M12" s="155"/>
      <c r="N12" s="100"/>
      <c r="O12" s="100"/>
      <c r="P12" s="97"/>
      <c r="Q12" s="98"/>
      <c r="R12" s="30"/>
      <c r="S12" s="30"/>
      <c r="T12" s="16"/>
      <c r="U12" s="156">
        <f>COUNTIF(D12:L12,"○")</f>
        <v>0</v>
      </c>
      <c r="V12" s="156">
        <f>COUNTIF(D12:L12,"△")</f>
        <v>0</v>
      </c>
      <c r="W12" s="157">
        <f>(U12*3)+V12</f>
        <v>0</v>
      </c>
      <c r="X12" s="148"/>
      <c r="Y12" s="148"/>
      <c r="Z12" s="148"/>
      <c r="AA12" s="149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6"/>
      <c r="V13" s="156"/>
      <c r="W13" s="158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魚住UFC</v>
      </c>
      <c r="E14" s="68"/>
      <c r="F14" s="69"/>
      <c r="G14" s="68" t="str">
        <f>B16</f>
        <v>旭FCジュニア</v>
      </c>
      <c r="H14" s="68"/>
      <c r="I14" s="68"/>
      <c r="J14" s="70" t="str">
        <f>B17</f>
        <v>天満SC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6"/>
      <c r="V14" s="156"/>
      <c r="W14" s="158"/>
      <c r="X14" s="145"/>
      <c r="Y14" s="146"/>
      <c r="Z14" s="147"/>
      <c r="AA14" s="151"/>
    </row>
    <row r="15" spans="2:32" ht="27.95" customHeight="1" thickTop="1" x14ac:dyDescent="0.15">
      <c r="B15" s="90" t="str">
        <f>ﾃﾞｰﾀﾃｰﾌﾞﾙ!C14</f>
        <v>魚住UFC</v>
      </c>
      <c r="C15" s="102" t="str">
        <f>ﾃﾞｰﾀﾃｰﾌﾞﾙ!D14</f>
        <v>明石</v>
      </c>
      <c r="D15" s="129"/>
      <c r="E15" s="128" t="s">
        <v>16</v>
      </c>
      <c r="F15" s="125"/>
      <c r="G15" s="131" t="str">
        <f>ﾀｲﾑｽｹｼﾞｭｰﾙ!E8</f>
        <v>.</v>
      </c>
      <c r="H15" s="132" t="str">
        <f>IF(ISTEXT(G15),"",IF(G15&gt;=I15,IF(G15=I15,"△","○"),"●"))</f>
        <v/>
      </c>
      <c r="I15" s="133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6">
        <f>COUNTIF(D15:L15,"○")</f>
        <v>0</v>
      </c>
      <c r="V15" s="156">
        <f>COUNTIF(D15:L15,"△")</f>
        <v>0</v>
      </c>
      <c r="W15" s="157">
        <f>(U15*3)+V15</f>
        <v>0</v>
      </c>
      <c r="X15" s="148"/>
      <c r="Y15" s="148"/>
      <c r="Z15" s="148"/>
      <c r="AA15" s="148"/>
    </row>
    <row r="16" spans="2:32" s="31" customFormat="1" ht="27.95" customHeight="1" x14ac:dyDescent="0.15">
      <c r="B16" s="90" t="str">
        <f>ﾃﾞｰﾀﾃｰﾌﾞﾙ!C15</f>
        <v>旭FCジュニア</v>
      </c>
      <c r="C16" s="102" t="str">
        <f>ﾃﾞｰﾀﾃｰﾌﾞﾙ!D15</f>
        <v>北播磨</v>
      </c>
      <c r="D16" s="65" t="str">
        <f>I15</f>
        <v>.</v>
      </c>
      <c r="E16" s="66" t="str">
        <f>IF(ISTEXT(D16),"",IF(D16&gt;=F16,IF(D16=F16,"△","○"),"●"))</f>
        <v/>
      </c>
      <c r="F16" s="130" t="str">
        <f>G15</f>
        <v>.</v>
      </c>
      <c r="G16" s="134"/>
      <c r="H16" s="135" t="s">
        <v>16</v>
      </c>
      <c r="I16" s="136"/>
      <c r="J16" s="137" t="str">
        <f>ﾀｲﾑｽｹｼﾞｭｰﾙ!E12</f>
        <v>.</v>
      </c>
      <c r="K16" s="132" t="str">
        <f>IF(ISTEXT(J16),"",IF(J16&gt;=L16,IF(J16=L16,"△","○"),"●"))</f>
        <v/>
      </c>
      <c r="L16" s="138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6">
        <f>COUNTIF(D16:L16,"○")</f>
        <v>0</v>
      </c>
      <c r="V16" s="156">
        <f>COUNTIF(D16:L16,"△")</f>
        <v>0</v>
      </c>
      <c r="W16" s="157">
        <f>(U16*3)+V16</f>
        <v>0</v>
      </c>
      <c r="X16" s="149"/>
      <c r="Y16" s="149"/>
      <c r="Z16" s="149"/>
      <c r="AA16" s="149"/>
      <c r="AB16" s="150"/>
      <c r="AC16" s="150"/>
      <c r="AD16" s="150"/>
      <c r="AE16" s="150"/>
      <c r="AF16" s="150"/>
    </row>
    <row r="17" spans="2:32" ht="27.95" customHeight="1" thickBot="1" x14ac:dyDescent="0.2">
      <c r="B17" s="93" t="str">
        <f>ﾃﾞｰﾀﾃｰﾌﾞﾙ!C16</f>
        <v>天満SC</v>
      </c>
      <c r="C17" s="103" t="str">
        <f>ﾃﾞｰﾀﾃｰﾌﾞﾙ!D16</f>
        <v>東播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9"/>
      <c r="K17" s="140" t="s">
        <v>16</v>
      </c>
      <c r="L17" s="141"/>
      <c r="M17" s="155"/>
      <c r="N17" s="100"/>
      <c r="O17" s="100"/>
      <c r="P17" s="97"/>
      <c r="Q17" s="98"/>
      <c r="R17" s="30"/>
      <c r="S17" s="30"/>
      <c r="T17" s="16"/>
      <c r="U17" s="156">
        <f>COUNTIF(D17:L17,"○")</f>
        <v>0</v>
      </c>
      <c r="V17" s="156">
        <f>COUNTIF(D17:L17,"△")</f>
        <v>0</v>
      </c>
      <c r="W17" s="157">
        <f>(U17*3)+V17</f>
        <v>0</v>
      </c>
      <c r="X17" s="148"/>
      <c r="Y17" s="148"/>
      <c r="Z17" s="148"/>
      <c r="AA17" s="149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6"/>
      <c r="V18" s="156"/>
      <c r="W18" s="158"/>
      <c r="X18" s="15"/>
      <c r="Y18" s="15"/>
      <c r="Z18" s="15"/>
      <c r="AA18" s="30"/>
    </row>
    <row r="19" spans="2:32" ht="27.95" customHeight="1" thickBot="1" x14ac:dyDescent="0.2">
      <c r="B19" s="92" t="s">
        <v>59</v>
      </c>
      <c r="C19" s="8" t="s">
        <v>11</v>
      </c>
      <c r="D19" s="68" t="str">
        <f>B20</f>
        <v>なぎさFC</v>
      </c>
      <c r="E19" s="68"/>
      <c r="F19" s="69"/>
      <c r="G19" s="68" t="str">
        <f>B21</f>
        <v>武庫之荘FC</v>
      </c>
      <c r="H19" s="68"/>
      <c r="I19" s="68"/>
      <c r="J19" s="70" t="str">
        <f>B22</f>
        <v>REDSTERFC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6"/>
      <c r="V19" s="156"/>
      <c r="W19" s="158"/>
      <c r="X19" s="145"/>
      <c r="Y19" s="146"/>
      <c r="Z19" s="147"/>
      <c r="AA19" s="151"/>
    </row>
    <row r="20" spans="2:32" ht="27.95" customHeight="1" thickTop="1" x14ac:dyDescent="0.15">
      <c r="B20" s="90" t="str">
        <f>ﾃﾞｰﾀﾃｰﾌﾞﾙ!C17</f>
        <v>なぎさFC</v>
      </c>
      <c r="C20" s="102" t="str">
        <f>ﾃﾞｰﾀﾃｰﾌﾞﾙ!D17</f>
        <v>神戸</v>
      </c>
      <c r="D20" s="129"/>
      <c r="E20" s="128" t="s">
        <v>16</v>
      </c>
      <c r="F20" s="125"/>
      <c r="G20" s="131" t="str">
        <f>ﾀｲﾑｽｹｼﾞｭｰﾙ!L8</f>
        <v>.</v>
      </c>
      <c r="H20" s="132" t="str">
        <f>IF(ISTEXT(G20),"",IF(G20&gt;=I20,IF(G20=I20,"△","○"),"●"))</f>
        <v/>
      </c>
      <c r="I20" s="133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6">
        <f>COUNTIF(D20:L20,"○")</f>
        <v>0</v>
      </c>
      <c r="V20" s="156">
        <f>COUNTIF(D20:L20,"△")</f>
        <v>0</v>
      </c>
      <c r="W20" s="157">
        <f>(U20*3)+V20</f>
        <v>0</v>
      </c>
      <c r="X20" s="148"/>
      <c r="Y20" s="148"/>
      <c r="Z20" s="148"/>
      <c r="AA20" s="148"/>
    </row>
    <row r="21" spans="2:32" s="31" customFormat="1" ht="27.95" customHeight="1" x14ac:dyDescent="0.15">
      <c r="B21" s="90" t="str">
        <f>ﾃﾞｰﾀﾃｰﾌﾞﾙ!C18</f>
        <v>武庫之荘FC</v>
      </c>
      <c r="C21" s="102" t="str">
        <f>ﾃﾞｰﾀﾃｰﾌﾞﾙ!D18</f>
        <v>尼崎</v>
      </c>
      <c r="D21" s="65" t="str">
        <f>I20</f>
        <v>.</v>
      </c>
      <c r="E21" s="66" t="str">
        <f>IF(ISTEXT(D21),"",IF(D21&gt;=F21,IF(D21=F21,"△","○"),"●"))</f>
        <v/>
      </c>
      <c r="F21" s="130" t="str">
        <f>G20</f>
        <v>.</v>
      </c>
      <c r="G21" s="134"/>
      <c r="H21" s="135" t="s">
        <v>16</v>
      </c>
      <c r="I21" s="136"/>
      <c r="J21" s="137" t="str">
        <f>ﾀｲﾑｽｹｼﾞｭｰﾙ!L12</f>
        <v>.</v>
      </c>
      <c r="K21" s="132" t="str">
        <f>IF(ISTEXT(J21),"",IF(J21&gt;=L21,IF(J21=L21,"△","○"),"●"))</f>
        <v/>
      </c>
      <c r="L21" s="138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6">
        <f>COUNTIF(D21:L21,"○")</f>
        <v>0</v>
      </c>
      <c r="V21" s="156">
        <f>COUNTIF(D21:L21,"△")</f>
        <v>0</v>
      </c>
      <c r="W21" s="157">
        <f>(U21*3)+V21</f>
        <v>0</v>
      </c>
      <c r="X21" s="149"/>
      <c r="Y21" s="149"/>
      <c r="Z21" s="149"/>
      <c r="AA21" s="149"/>
      <c r="AB21" s="150"/>
      <c r="AC21" s="150"/>
      <c r="AD21" s="150"/>
      <c r="AE21" s="150"/>
      <c r="AF21" s="150"/>
    </row>
    <row r="22" spans="2:32" ht="27.95" customHeight="1" thickBot="1" x14ac:dyDescent="0.2">
      <c r="B22" s="93" t="str">
        <f>ﾃﾞｰﾀﾃｰﾌﾞﾙ!C19</f>
        <v>REDSTERFC</v>
      </c>
      <c r="C22" s="103" t="str">
        <f>ﾃﾞｰﾀﾃｰﾌﾞﾙ!D19</f>
        <v>明石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9"/>
      <c r="K22" s="140" t="s">
        <v>16</v>
      </c>
      <c r="L22" s="141"/>
      <c r="M22" s="155"/>
      <c r="N22" s="100"/>
      <c r="O22" s="100"/>
      <c r="P22" s="97"/>
      <c r="Q22" s="98"/>
      <c r="R22" s="30"/>
      <c r="S22" s="30"/>
      <c r="T22" s="16"/>
      <c r="U22" s="156">
        <f>COUNTIF(D22:L22,"○")</f>
        <v>0</v>
      </c>
      <c r="V22" s="156">
        <f>COUNTIF(D22:L22,"△")</f>
        <v>0</v>
      </c>
      <c r="W22" s="157">
        <f>(U22*3)+V22</f>
        <v>0</v>
      </c>
      <c r="X22" s="148"/>
      <c r="Y22" s="148"/>
      <c r="Z22" s="148"/>
      <c r="AA22" s="149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4" t="str">
        <f>ﾃﾞｰﾀﾃｰﾌﾞﾙ!C1</f>
        <v>Challenge CUP　2021 U-12</v>
      </c>
      <c r="Q26" s="115"/>
      <c r="AA26" s="152"/>
    </row>
    <row r="27" spans="2:32" ht="15.95" customHeight="1" x14ac:dyDescent="0.15">
      <c r="G27" s="171" t="s">
        <v>105</v>
      </c>
      <c r="H27" s="172"/>
      <c r="I27" s="172"/>
      <c r="J27" s="173"/>
    </row>
    <row r="28" spans="2:32" ht="24" customHeight="1" x14ac:dyDescent="0.15">
      <c r="B28" s="108" t="s">
        <v>81</v>
      </c>
      <c r="G28" s="280" t="str">
        <f>ﾃﾞｰﾀﾃｰﾌﾞﾙ!C28</f>
        <v>.</v>
      </c>
      <c r="H28" s="281"/>
      <c r="I28" s="281"/>
      <c r="J28" s="282"/>
    </row>
    <row r="29" spans="2:32" ht="15.95" customHeight="1" x14ac:dyDescent="0.15">
      <c r="I29" s="178"/>
      <c r="J29" s="165"/>
      <c r="L29" s="171" t="s">
        <v>106</v>
      </c>
      <c r="M29" s="172"/>
      <c r="N29" s="172"/>
      <c r="O29" s="173"/>
    </row>
    <row r="30" spans="2:32" ht="24" customHeight="1" x14ac:dyDescent="0.15">
      <c r="F30" s="106"/>
      <c r="G30" s="177"/>
      <c r="H30" s="177" t="str">
        <f>ﾀｲﾑｽｹｼﾞｭｰﾙ!E19</f>
        <v>.</v>
      </c>
      <c r="I30" s="176" t="str">
        <f>ﾀｲﾑｽｹｼﾞｭｰﾙ!G19</f>
        <v>.</v>
      </c>
      <c r="J30" s="177"/>
      <c r="K30" s="106"/>
      <c r="L30" s="283" t="str">
        <f>ﾃﾞｰﾀﾃｰﾌﾞﾙ!C29</f>
        <v>.</v>
      </c>
      <c r="M30" s="284"/>
      <c r="N30" s="284"/>
      <c r="O30" s="285"/>
    </row>
    <row r="31" spans="2:32" ht="20.100000000000001" customHeight="1" x14ac:dyDescent="0.15">
      <c r="F31" s="106"/>
      <c r="G31" s="212"/>
      <c r="H31" s="174"/>
      <c r="I31" s="174"/>
      <c r="J31" s="175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6" t="str">
        <f>ﾀｲﾑｽｹｼﾞｭｰﾙ!G15</f>
        <v>.</v>
      </c>
      <c r="H32" s="107"/>
      <c r="I32" s="107"/>
      <c r="J32" s="184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8"/>
      <c r="G33" s="105"/>
      <c r="H33" s="167"/>
      <c r="I33" s="183"/>
      <c r="J33" s="178"/>
      <c r="K33" s="169"/>
    </row>
    <row r="34" spans="2:16" ht="20.100000000000001" customHeight="1" x14ac:dyDescent="0.15">
      <c r="F34" s="168"/>
      <c r="G34" s="166"/>
      <c r="H34" s="168"/>
      <c r="I34" s="170"/>
      <c r="J34" s="105"/>
      <c r="K34" s="170"/>
    </row>
    <row r="35" spans="2:16" ht="20.100000000000001" customHeight="1" x14ac:dyDescent="0.15">
      <c r="E35" s="270" t="s">
        <v>77</v>
      </c>
      <c r="F35" s="271"/>
      <c r="G35" s="270" t="s">
        <v>78</v>
      </c>
      <c r="H35" s="271"/>
      <c r="I35" s="270" t="s">
        <v>79</v>
      </c>
      <c r="J35" s="272"/>
      <c r="K35" s="270" t="s">
        <v>80</v>
      </c>
      <c r="L35" s="271"/>
    </row>
    <row r="36" spans="2:16" ht="20.100000000000001" customHeight="1" x14ac:dyDescent="0.15">
      <c r="E36" s="273" t="str">
        <f>ﾃﾞｰﾀﾃｰﾌﾞﾙ!C32</f>
        <v>.</v>
      </c>
      <c r="F36" s="274"/>
      <c r="G36" s="275" t="str">
        <f>ﾃﾞｰﾀﾃｰﾌﾞﾙ!C35</f>
        <v>.</v>
      </c>
      <c r="H36" s="274"/>
      <c r="I36" s="273" t="str">
        <f>ﾃﾞｰﾀﾃｰﾌﾞﾙ!C38</f>
        <v>.</v>
      </c>
      <c r="J36" s="274"/>
      <c r="K36" s="273" t="str">
        <f>ﾃﾞｰﾀﾃｰﾌﾞﾙ!C41</f>
        <v>.</v>
      </c>
      <c r="L36" s="274"/>
    </row>
    <row r="37" spans="2:16" ht="20.100000000000001" customHeight="1" x14ac:dyDescent="0.15">
      <c r="E37" s="275"/>
      <c r="F37" s="274"/>
      <c r="G37" s="275"/>
      <c r="H37" s="274"/>
      <c r="I37" s="275"/>
      <c r="J37" s="274"/>
      <c r="K37" s="275"/>
      <c r="L37" s="274"/>
    </row>
    <row r="38" spans="2:16" ht="20.100000000000001" customHeight="1" x14ac:dyDescent="0.15">
      <c r="E38" s="275"/>
      <c r="F38" s="274"/>
      <c r="G38" s="275"/>
      <c r="H38" s="274"/>
      <c r="I38" s="275"/>
      <c r="J38" s="274"/>
      <c r="K38" s="275"/>
      <c r="L38" s="274"/>
    </row>
    <row r="39" spans="2:16" ht="20.100000000000001" customHeight="1" x14ac:dyDescent="0.15">
      <c r="E39" s="275"/>
      <c r="F39" s="274"/>
      <c r="G39" s="275"/>
      <c r="H39" s="274"/>
      <c r="I39" s="275"/>
      <c r="J39" s="274"/>
      <c r="K39" s="275"/>
      <c r="L39" s="274"/>
    </row>
    <row r="40" spans="2:16" ht="20.100000000000001" customHeight="1" x14ac:dyDescent="0.15">
      <c r="E40" s="275"/>
      <c r="F40" s="274"/>
      <c r="G40" s="275"/>
      <c r="H40" s="274"/>
      <c r="I40" s="275"/>
      <c r="J40" s="274"/>
      <c r="K40" s="275"/>
      <c r="L40" s="274"/>
    </row>
    <row r="41" spans="2:16" ht="20.100000000000001" customHeight="1" x14ac:dyDescent="0.15">
      <c r="E41" s="276"/>
      <c r="F41" s="277"/>
      <c r="G41" s="276"/>
      <c r="H41" s="277"/>
      <c r="I41" s="276"/>
      <c r="J41" s="277"/>
      <c r="K41" s="276"/>
      <c r="L41" s="277"/>
    </row>
    <row r="42" spans="2:16" ht="20.100000000000001" customHeight="1" x14ac:dyDescent="0.15">
      <c r="F42" s="105"/>
      <c r="G42" s="179"/>
      <c r="H42" s="174"/>
      <c r="I42" s="174"/>
      <c r="J42" s="165"/>
      <c r="K42" s="178"/>
    </row>
    <row r="43" spans="2:16" ht="20.100000000000001" customHeight="1" x14ac:dyDescent="0.15">
      <c r="H43" s="180" t="str">
        <f>ﾀｲﾑｽｹｼﾞｭｰﾙ!L19</f>
        <v>.</v>
      </c>
      <c r="I43" s="181" t="str">
        <f>ﾀｲﾑｽｹｼﾞｭｰﾙ!N19</f>
        <v>.</v>
      </c>
      <c r="J43" s="182"/>
      <c r="K43" s="105"/>
    </row>
    <row r="44" spans="2:16" ht="15.95" customHeight="1" x14ac:dyDescent="0.15">
      <c r="G44" s="171" t="s">
        <v>107</v>
      </c>
      <c r="H44" s="172"/>
      <c r="I44" s="172"/>
      <c r="J44" s="173"/>
    </row>
    <row r="45" spans="2:16" ht="24" customHeight="1" x14ac:dyDescent="0.15">
      <c r="G45" s="283" t="str">
        <f>ﾃﾞｰﾀﾃｰﾌﾞﾙ!C30</f>
        <v>.</v>
      </c>
      <c r="H45" s="284"/>
      <c r="I45" s="284"/>
      <c r="J45" s="285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82</v>
      </c>
      <c r="D48" s="7" t="s">
        <v>70</v>
      </c>
      <c r="H48" s="7" t="s">
        <v>71</v>
      </c>
      <c r="L48" s="7" t="s">
        <v>72</v>
      </c>
      <c r="P48" s="7" t="s">
        <v>73</v>
      </c>
    </row>
    <row r="49" spans="4:25" ht="20.100000000000001" customHeight="1" x14ac:dyDescent="0.15">
      <c r="D49" s="264" t="str">
        <f>ﾃﾞｰﾀﾃｰﾌﾞﾙ!C33</f>
        <v>.</v>
      </c>
      <c r="E49" s="265"/>
      <c r="F49" s="266"/>
      <c r="G49" s="214"/>
      <c r="H49" s="264" t="str">
        <f>ﾃﾞｰﾀﾃｰﾌﾞﾙ!C36</f>
        <v>.</v>
      </c>
      <c r="I49" s="265"/>
      <c r="J49" s="266"/>
      <c r="K49" s="106"/>
      <c r="L49" s="264" t="str">
        <f>ﾃﾞｰﾀﾃｰﾌﾞﾙ!C34</f>
        <v>.</v>
      </c>
      <c r="M49" s="265"/>
      <c r="N49" s="266"/>
      <c r="O49" s="214"/>
      <c r="P49" s="264" t="str">
        <f>ﾃﾞｰﾀﾃｰﾌﾞﾙ!C37</f>
        <v>.</v>
      </c>
      <c r="Q49" s="265"/>
      <c r="R49" s="266"/>
    </row>
    <row r="50" spans="4:25" ht="20.100000000000001" customHeight="1" x14ac:dyDescent="0.15">
      <c r="D50" s="267"/>
      <c r="E50" s="268"/>
      <c r="F50" s="269"/>
      <c r="G50" s="106" t="s">
        <v>83</v>
      </c>
      <c r="H50" s="267"/>
      <c r="I50" s="268"/>
      <c r="J50" s="269"/>
      <c r="K50" s="106"/>
      <c r="L50" s="267"/>
      <c r="M50" s="268"/>
      <c r="N50" s="269"/>
      <c r="O50" s="106" t="s">
        <v>83</v>
      </c>
      <c r="P50" s="267"/>
      <c r="Q50" s="268"/>
      <c r="R50" s="269"/>
      <c r="Y50" s="107"/>
    </row>
    <row r="51" spans="4:25" ht="20.100000000000001" customHeight="1" x14ac:dyDescent="0.15">
      <c r="D51" s="7" t="s">
        <v>74</v>
      </c>
      <c r="H51" s="7" t="s">
        <v>84</v>
      </c>
      <c r="L51" s="7" t="s">
        <v>75</v>
      </c>
      <c r="P51" s="7" t="s">
        <v>76</v>
      </c>
    </row>
    <row r="52" spans="4:25" ht="20.100000000000001" customHeight="1" x14ac:dyDescent="0.15">
      <c r="D52" s="264" t="str">
        <f>ﾃﾞｰﾀﾃｰﾌﾞﾙ!C39</f>
        <v>.</v>
      </c>
      <c r="E52" s="265"/>
      <c r="F52" s="266"/>
      <c r="G52" s="214"/>
      <c r="H52" s="264" t="str">
        <f>ﾃﾞｰﾀﾃｰﾌﾞﾙ!C42</f>
        <v>.</v>
      </c>
      <c r="I52" s="265"/>
      <c r="J52" s="266"/>
      <c r="K52" s="106"/>
      <c r="L52" s="264" t="str">
        <f>ﾃﾞｰﾀﾃｰﾌﾞﾙ!C40</f>
        <v>.</v>
      </c>
      <c r="M52" s="265"/>
      <c r="N52" s="266"/>
      <c r="O52" s="214"/>
      <c r="P52" s="264" t="str">
        <f>ﾃﾞｰﾀﾃｰﾌﾞﾙ!C43</f>
        <v>.</v>
      </c>
      <c r="Q52" s="265"/>
      <c r="R52" s="266"/>
    </row>
    <row r="53" spans="4:25" ht="20.100000000000001" customHeight="1" x14ac:dyDescent="0.15">
      <c r="D53" s="267"/>
      <c r="E53" s="268"/>
      <c r="F53" s="269"/>
      <c r="G53" s="106" t="s">
        <v>83</v>
      </c>
      <c r="H53" s="267"/>
      <c r="I53" s="268"/>
      <c r="J53" s="269"/>
      <c r="K53" s="106"/>
      <c r="L53" s="267"/>
      <c r="M53" s="268"/>
      <c r="N53" s="269"/>
      <c r="O53" s="106" t="s">
        <v>83</v>
      </c>
      <c r="P53" s="267"/>
      <c r="Q53" s="268"/>
      <c r="R53" s="269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P52:R53"/>
    <mergeCell ref="P49:R50"/>
    <mergeCell ref="E35:F35"/>
    <mergeCell ref="G35:H35"/>
    <mergeCell ref="K35:L35"/>
    <mergeCell ref="I35:J35"/>
    <mergeCell ref="E36:F41"/>
    <mergeCell ref="G36:H41"/>
    <mergeCell ref="K36:L41"/>
    <mergeCell ref="I36:J41"/>
    <mergeCell ref="H49:J50"/>
    <mergeCell ref="L49:N50"/>
    <mergeCell ref="D52:F53"/>
    <mergeCell ref="H52:J53"/>
    <mergeCell ref="L52:N53"/>
    <mergeCell ref="D49:F50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10" zoomScale="90" zoomScaleNormal="90" workbookViewId="0">
      <selection activeCell="B21" sqref="B21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Challenge CUP　2021 U-12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7">
        <f>ﾃﾞｰﾀﾃｰﾌﾞﾙ!C2</f>
        <v>44241</v>
      </c>
      <c r="C2" s="308"/>
      <c r="D2" s="308"/>
      <c r="E2" s="123" t="s">
        <v>94</v>
      </c>
      <c r="F2" s="309">
        <f>WEEKDAY(B2,1)</f>
        <v>1</v>
      </c>
      <c r="G2" s="309"/>
      <c r="H2" s="122" t="s">
        <v>95</v>
      </c>
      <c r="I2" s="1"/>
      <c r="J2" s="1"/>
      <c r="K2" s="1"/>
      <c r="L2" s="306" t="str">
        <f>ﾃﾞｰﾀﾃｰﾌﾞﾙ!C5</f>
        <v>１５－５－１５</v>
      </c>
      <c r="M2" s="254"/>
      <c r="N2" s="254"/>
      <c r="O2" s="254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02" t="s">
        <v>141</v>
      </c>
      <c r="D5" s="303"/>
      <c r="E5" s="304"/>
      <c r="F5" s="304"/>
      <c r="G5" s="304"/>
      <c r="H5" s="304"/>
      <c r="I5" s="305"/>
      <c r="J5" s="299" t="s">
        <v>142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98" t="s">
        <v>9</v>
      </c>
      <c r="F6" s="298"/>
      <c r="G6" s="298"/>
      <c r="H6" s="88" t="s">
        <v>14</v>
      </c>
      <c r="I6" s="89" t="s">
        <v>10</v>
      </c>
      <c r="J6" s="87" t="s">
        <v>8</v>
      </c>
      <c r="K6" s="88" t="s">
        <v>15</v>
      </c>
      <c r="L6" s="298" t="s">
        <v>9</v>
      </c>
      <c r="M6" s="298"/>
      <c r="N6" s="298"/>
      <c r="O6" s="88" t="s">
        <v>14</v>
      </c>
      <c r="P6" s="89" t="s">
        <v>10</v>
      </c>
    </row>
    <row r="7" spans="1:16" ht="39.950000000000003" customHeight="1" x14ac:dyDescent="0.15">
      <c r="A7" s="198">
        <v>1</v>
      </c>
      <c r="B7" s="199">
        <v>0.39583333333333331</v>
      </c>
      <c r="C7" s="80" t="s">
        <v>55</v>
      </c>
      <c r="D7" s="81" t="str">
        <f>ﾃﾞｰﾀﾃｰﾌﾞﾙ!F24</f>
        <v>長尾ウオーズFC</v>
      </c>
      <c r="E7" s="82" t="s">
        <v>139</v>
      </c>
      <c r="F7" s="83" t="s">
        <v>17</v>
      </c>
      <c r="G7" s="84" t="s">
        <v>139</v>
      </c>
      <c r="H7" s="81" t="str">
        <f>ﾃﾞｰﾀﾃｰﾌﾞﾙ!H24</f>
        <v>人丸FC</v>
      </c>
      <c r="I7" s="196" t="str">
        <f>ﾃﾞｰﾀﾃｰﾌﾞﾙ!D24</f>
        <v>魚住UFC</v>
      </c>
      <c r="J7" s="80" t="s">
        <v>18</v>
      </c>
      <c r="K7" s="81" t="str">
        <f>ﾃﾞｰﾀﾃｰﾌﾞﾙ!J24</f>
        <v>八千代少年SC</v>
      </c>
      <c r="L7" s="82" t="s">
        <v>139</v>
      </c>
      <c r="M7" s="83" t="s">
        <v>17</v>
      </c>
      <c r="N7" s="84" t="s">
        <v>139</v>
      </c>
      <c r="O7" s="81" t="str">
        <f>ﾃﾞｰﾀﾃｰﾌﾞﾙ!L24</f>
        <v>ジベルティード</v>
      </c>
      <c r="P7" s="127" t="str">
        <f>ﾃﾞｰﾀﾃｰﾌﾞﾙ!M24</f>
        <v>なぎさFC</v>
      </c>
    </row>
    <row r="8" spans="1:16" ht="39.950000000000003" customHeight="1" x14ac:dyDescent="0.15">
      <c r="A8" s="72">
        <v>2</v>
      </c>
      <c r="B8" s="200">
        <v>0.4236111111111111</v>
      </c>
      <c r="C8" s="77" t="s">
        <v>56</v>
      </c>
      <c r="D8" s="4" t="str">
        <f>ﾃﾞｰﾀﾃｰﾌﾞﾙ!F25</f>
        <v>魚住UFC</v>
      </c>
      <c r="E8" s="73" t="s">
        <v>139</v>
      </c>
      <c r="F8" s="75" t="s">
        <v>17</v>
      </c>
      <c r="G8" s="74" t="s">
        <v>139</v>
      </c>
      <c r="H8" s="4" t="str">
        <f>ﾃﾞｰﾀﾃｰﾌﾞﾙ!H25</f>
        <v>旭FCジュニア</v>
      </c>
      <c r="I8" s="196" t="str">
        <f>ﾃﾞｰﾀﾃｰﾌﾞﾙ!D25</f>
        <v>長尾ウオーズFC</v>
      </c>
      <c r="J8" s="77" t="s">
        <v>60</v>
      </c>
      <c r="K8" s="4" t="str">
        <f>ﾃﾞｰﾀﾃｰﾌﾞﾙ!J25</f>
        <v>なぎさFC</v>
      </c>
      <c r="L8" s="73" t="s">
        <v>139</v>
      </c>
      <c r="M8" s="75" t="s">
        <v>17</v>
      </c>
      <c r="N8" s="74" t="s">
        <v>139</v>
      </c>
      <c r="O8" s="4" t="str">
        <f>ﾃﾞｰﾀﾃｰﾌﾞﾙ!L25</f>
        <v>武庫之荘FC</v>
      </c>
      <c r="P8" s="127" t="str">
        <f>ﾃﾞｰﾀﾃｰﾌﾞﾙ!M25</f>
        <v>八千代少年SC</v>
      </c>
    </row>
    <row r="9" spans="1:16" ht="39.950000000000003" customHeight="1" x14ac:dyDescent="0.15">
      <c r="A9" s="72">
        <v>3</v>
      </c>
      <c r="B9" s="201">
        <v>0.4513888888888889</v>
      </c>
      <c r="C9" s="77" t="s">
        <v>55</v>
      </c>
      <c r="D9" s="4" t="str">
        <f>ﾃﾞｰﾀﾃｰﾌﾞﾙ!F26</f>
        <v>長尾ウオーズFC</v>
      </c>
      <c r="E9" s="73" t="s">
        <v>139</v>
      </c>
      <c r="F9" s="75" t="s">
        <v>17</v>
      </c>
      <c r="G9" s="74" t="s">
        <v>139</v>
      </c>
      <c r="H9" s="4" t="str">
        <f>ﾃﾞｰﾀﾃｰﾌﾞﾙ!H26</f>
        <v>アミティエ東播磨</v>
      </c>
      <c r="I9" s="196" t="str">
        <f>ﾃﾞｰﾀﾃｰﾌﾞﾙ!D26</f>
        <v>旭FCジュニア</v>
      </c>
      <c r="J9" s="77" t="s">
        <v>18</v>
      </c>
      <c r="K9" s="4" t="str">
        <f>ﾃﾞｰﾀﾃｰﾌﾞﾙ!J26</f>
        <v>八千代少年SC</v>
      </c>
      <c r="L9" s="73" t="s">
        <v>139</v>
      </c>
      <c r="M9" s="75" t="s">
        <v>17</v>
      </c>
      <c r="N9" s="74" t="s">
        <v>139</v>
      </c>
      <c r="O9" s="4" t="str">
        <f>ﾃﾞｰﾀﾃｰﾌﾞﾙ!L26</f>
        <v>コニーリョ中山FC</v>
      </c>
      <c r="P9" s="127" t="str">
        <f>ﾃﾞｰﾀﾃｰﾌﾞﾙ!M26</f>
        <v>武庫之荘FC</v>
      </c>
    </row>
    <row r="10" spans="1:16" ht="39.950000000000003" customHeight="1" x14ac:dyDescent="0.15">
      <c r="A10" s="72">
        <v>4</v>
      </c>
      <c r="B10" s="200">
        <v>0.47916666666666669</v>
      </c>
      <c r="C10" s="77" t="s">
        <v>56</v>
      </c>
      <c r="D10" s="4" t="str">
        <f>ﾃﾞｰﾀﾃｰﾌﾞﾙ!F27</f>
        <v>魚住UFC</v>
      </c>
      <c r="E10" s="73" t="s">
        <v>139</v>
      </c>
      <c r="F10" s="75" t="s">
        <v>17</v>
      </c>
      <c r="G10" s="74" t="s">
        <v>139</v>
      </c>
      <c r="H10" s="4" t="str">
        <f>ﾃﾞｰﾀﾃｰﾌﾞﾙ!H27</f>
        <v>天満SC</v>
      </c>
      <c r="I10" s="196" t="str">
        <f>ﾃﾞｰﾀﾃｰﾌﾞﾙ!D27</f>
        <v>人丸FC</v>
      </c>
      <c r="J10" s="77" t="s">
        <v>60</v>
      </c>
      <c r="K10" s="4" t="str">
        <f>ﾃﾞｰﾀﾃｰﾌﾞﾙ!J27</f>
        <v>なぎさFC</v>
      </c>
      <c r="L10" s="73" t="s">
        <v>139</v>
      </c>
      <c r="M10" s="75" t="s">
        <v>17</v>
      </c>
      <c r="N10" s="74" t="s">
        <v>139</v>
      </c>
      <c r="O10" s="4" t="str">
        <f>ﾃﾞｰﾀﾃｰﾌﾞﾙ!L27</f>
        <v>REDSTERFC</v>
      </c>
      <c r="P10" s="127" t="str">
        <f>ﾃﾞｰﾀﾃｰﾌﾞﾙ!M27</f>
        <v>ジベルティード</v>
      </c>
    </row>
    <row r="11" spans="1:16" ht="39.950000000000003" customHeight="1" x14ac:dyDescent="0.15">
      <c r="A11" s="72">
        <v>5</v>
      </c>
      <c r="B11" s="201">
        <v>0.50694444444444442</v>
      </c>
      <c r="C11" s="77" t="s">
        <v>55</v>
      </c>
      <c r="D11" s="4" t="str">
        <f>ﾃﾞｰﾀﾃｰﾌﾞﾙ!F28</f>
        <v>人丸FC</v>
      </c>
      <c r="E11" s="73" t="s">
        <v>139</v>
      </c>
      <c r="F11" s="75" t="s">
        <v>17</v>
      </c>
      <c r="G11" s="74" t="s">
        <v>139</v>
      </c>
      <c r="H11" s="4" t="str">
        <f>ﾃﾞｰﾀﾃｰﾌﾞﾙ!H28</f>
        <v>アミティエ東播磨</v>
      </c>
      <c r="I11" s="196" t="str">
        <f>ﾃﾞｰﾀﾃｰﾌﾞﾙ!D28</f>
        <v>天満SC</v>
      </c>
      <c r="J11" s="77" t="s">
        <v>18</v>
      </c>
      <c r="K11" s="4" t="str">
        <f>ﾃﾞｰﾀﾃｰﾌﾞﾙ!J28</f>
        <v>ジベルティード</v>
      </c>
      <c r="L11" s="73" t="s">
        <v>139</v>
      </c>
      <c r="M11" s="75" t="s">
        <v>17</v>
      </c>
      <c r="N11" s="74" t="s">
        <v>139</v>
      </c>
      <c r="O11" s="4" t="str">
        <f>ﾃﾞｰﾀﾃｰﾌﾞﾙ!L28</f>
        <v>コニーリョ中山FC</v>
      </c>
      <c r="P11" s="127" t="str">
        <f>ﾃﾞｰﾀﾃｰﾌﾞﾙ!M28</f>
        <v>REDSTERFC</v>
      </c>
    </row>
    <row r="12" spans="1:16" ht="39.950000000000003" customHeight="1" x14ac:dyDescent="0.15">
      <c r="A12" s="72">
        <v>6</v>
      </c>
      <c r="B12" s="200">
        <v>0.53472222222222221</v>
      </c>
      <c r="C12" s="77" t="s">
        <v>56</v>
      </c>
      <c r="D12" s="4" t="str">
        <f>ﾃﾞｰﾀﾃｰﾌﾞﾙ!F29</f>
        <v>旭FCジュニア</v>
      </c>
      <c r="E12" s="73" t="s">
        <v>139</v>
      </c>
      <c r="F12" s="75" t="s">
        <v>17</v>
      </c>
      <c r="G12" s="74" t="s">
        <v>139</v>
      </c>
      <c r="H12" s="4" t="str">
        <f>ﾃﾞｰﾀﾃｰﾌﾞﾙ!H29</f>
        <v>天満SC</v>
      </c>
      <c r="I12" s="196" t="str">
        <f>ﾃﾞｰﾀﾃｰﾌﾞﾙ!D29</f>
        <v>アミティエ東播磨</v>
      </c>
      <c r="J12" s="77" t="s">
        <v>60</v>
      </c>
      <c r="K12" s="4" t="str">
        <f>ﾃﾞｰﾀﾃｰﾌﾞﾙ!J29</f>
        <v>武庫之荘FC</v>
      </c>
      <c r="L12" s="73" t="s">
        <v>139</v>
      </c>
      <c r="M12" s="75" t="s">
        <v>17</v>
      </c>
      <c r="N12" s="74" t="s">
        <v>139</v>
      </c>
      <c r="O12" s="4" t="str">
        <f>ﾃﾞｰﾀﾃｰﾌﾞﾙ!L29</f>
        <v>REDSTERFC</v>
      </c>
      <c r="P12" s="127" t="str">
        <f>ﾃﾞｰﾀﾃｰﾌﾞﾙ!M29</f>
        <v>コニーリョ中山FC</v>
      </c>
    </row>
    <row r="13" spans="1:16" ht="14.1" customHeight="1" x14ac:dyDescent="0.15">
      <c r="A13" s="286">
        <v>7</v>
      </c>
      <c r="B13" s="288">
        <v>0.5625</v>
      </c>
      <c r="C13" s="290" t="s">
        <v>62</v>
      </c>
      <c r="D13" s="191" t="s">
        <v>108</v>
      </c>
      <c r="E13" s="291" t="s">
        <v>139</v>
      </c>
      <c r="F13" s="295" t="s">
        <v>17</v>
      </c>
      <c r="G13" s="293" t="s">
        <v>139</v>
      </c>
      <c r="H13" s="191" t="s">
        <v>116</v>
      </c>
      <c r="I13" s="197" t="s">
        <v>112</v>
      </c>
      <c r="J13" s="290" t="s">
        <v>63</v>
      </c>
      <c r="K13" s="191" t="s">
        <v>120</v>
      </c>
      <c r="L13" s="291" t="s">
        <v>139</v>
      </c>
      <c r="M13" s="295" t="s">
        <v>17</v>
      </c>
      <c r="N13" s="293" t="s">
        <v>139</v>
      </c>
      <c r="O13" s="191" t="s">
        <v>124</v>
      </c>
      <c r="P13" s="192" t="s">
        <v>117</v>
      </c>
    </row>
    <row r="14" spans="1:16" ht="26.1" customHeight="1" x14ac:dyDescent="0.15">
      <c r="A14" s="287"/>
      <c r="B14" s="289"/>
      <c r="C14" s="287"/>
      <c r="D14" s="81" t="str">
        <f>ﾃﾞｰﾀﾃｰﾌﾞﾙ!C33</f>
        <v>.</v>
      </c>
      <c r="E14" s="292"/>
      <c r="F14" s="296"/>
      <c r="G14" s="294"/>
      <c r="H14" s="81" t="str">
        <f>ﾃﾞｰﾀﾃｰﾌﾞﾙ!C36</f>
        <v>.</v>
      </c>
      <c r="I14" s="207" t="str">
        <f>ﾃﾞｰﾀﾃｰﾌﾞﾙ!C32</f>
        <v>.</v>
      </c>
      <c r="J14" s="287"/>
      <c r="K14" s="81" t="str">
        <f>ﾃﾞｰﾀﾃｰﾌﾞﾙ!C34</f>
        <v>.</v>
      </c>
      <c r="L14" s="292"/>
      <c r="M14" s="296"/>
      <c r="N14" s="294"/>
      <c r="O14" s="81" t="str">
        <f>ﾃﾞｰﾀﾃｰﾌﾞﾙ!C37</f>
        <v>.</v>
      </c>
      <c r="P14" s="202" t="str">
        <f>ﾃﾞｰﾀﾃｰﾌﾞﾙ!C35</f>
        <v>.</v>
      </c>
    </row>
    <row r="15" spans="1:16" ht="14.1" customHeight="1" x14ac:dyDescent="0.15">
      <c r="A15" s="286">
        <v>8</v>
      </c>
      <c r="B15" s="288">
        <v>0.59027777777777779</v>
      </c>
      <c r="C15" s="290" t="s">
        <v>64</v>
      </c>
      <c r="D15" s="191" t="s">
        <v>109</v>
      </c>
      <c r="E15" s="291" t="s">
        <v>139</v>
      </c>
      <c r="F15" s="295" t="s">
        <v>17</v>
      </c>
      <c r="G15" s="293" t="s">
        <v>139</v>
      </c>
      <c r="H15" s="191" t="s">
        <v>117</v>
      </c>
      <c r="I15" s="197" t="s">
        <v>113</v>
      </c>
      <c r="J15" s="290" t="s">
        <v>64</v>
      </c>
      <c r="K15" s="191" t="s">
        <v>121</v>
      </c>
      <c r="L15" s="291" t="s">
        <v>139</v>
      </c>
      <c r="M15" s="295" t="s">
        <v>17</v>
      </c>
      <c r="N15" s="293" t="s">
        <v>139</v>
      </c>
      <c r="O15" s="191" t="s">
        <v>127</v>
      </c>
      <c r="P15" s="192" t="s">
        <v>125</v>
      </c>
    </row>
    <row r="16" spans="1:16" ht="26.1" customHeight="1" x14ac:dyDescent="0.15">
      <c r="A16" s="287"/>
      <c r="B16" s="289"/>
      <c r="C16" s="287"/>
      <c r="D16" s="81" t="str">
        <f>ﾃﾞｰﾀﾃｰﾌﾞﾙ!C32</f>
        <v>.</v>
      </c>
      <c r="E16" s="292"/>
      <c r="F16" s="296"/>
      <c r="G16" s="294"/>
      <c r="H16" s="81" t="str">
        <f>ﾃﾞｰﾀﾃｰﾌﾞﾙ!C35</f>
        <v>.</v>
      </c>
      <c r="I16" s="207"/>
      <c r="J16" s="287"/>
      <c r="K16" s="81" t="str">
        <f>ﾃﾞｰﾀﾃｰﾌﾞﾙ!C38</f>
        <v>.</v>
      </c>
      <c r="L16" s="292"/>
      <c r="M16" s="296"/>
      <c r="N16" s="294"/>
      <c r="O16" s="81" t="str">
        <f>ﾃﾞｰﾀﾃｰﾌﾞﾙ!C41</f>
        <v>.</v>
      </c>
      <c r="P16" s="202"/>
    </row>
    <row r="17" spans="1:16" ht="14.1" customHeight="1" x14ac:dyDescent="0.15">
      <c r="A17" s="286">
        <v>9</v>
      </c>
      <c r="B17" s="288">
        <v>0.61805555555555558</v>
      </c>
      <c r="C17" s="290" t="s">
        <v>63</v>
      </c>
      <c r="D17" s="191" t="s">
        <v>110</v>
      </c>
      <c r="E17" s="291" t="s">
        <v>139</v>
      </c>
      <c r="F17" s="295" t="s">
        <v>17</v>
      </c>
      <c r="G17" s="293" t="s">
        <v>139</v>
      </c>
      <c r="H17" s="191" t="s">
        <v>118</v>
      </c>
      <c r="I17" s="197" t="s">
        <v>114</v>
      </c>
      <c r="J17" s="290" t="s">
        <v>63</v>
      </c>
      <c r="K17" s="191" t="s">
        <v>122</v>
      </c>
      <c r="L17" s="291" t="s">
        <v>139</v>
      </c>
      <c r="M17" s="295" t="s">
        <v>17</v>
      </c>
      <c r="N17" s="293" t="s">
        <v>139</v>
      </c>
      <c r="O17" s="191" t="s">
        <v>128</v>
      </c>
      <c r="P17" s="192" t="s">
        <v>126</v>
      </c>
    </row>
    <row r="18" spans="1:16" ht="26.1" customHeight="1" x14ac:dyDescent="0.15">
      <c r="A18" s="287"/>
      <c r="B18" s="289"/>
      <c r="C18" s="287"/>
      <c r="D18" s="208" t="str">
        <f>ﾃﾞｰﾀﾃｰﾌﾞﾙ!C39</f>
        <v>.</v>
      </c>
      <c r="E18" s="317"/>
      <c r="F18" s="312"/>
      <c r="G18" s="315"/>
      <c r="H18" s="208" t="str">
        <f>ﾃﾞｰﾀﾃｰﾌﾞﾙ!C42</f>
        <v>.</v>
      </c>
      <c r="I18" s="206" t="str">
        <f>ﾃﾞｰﾀﾃｰﾌﾞﾙ!C38</f>
        <v>.</v>
      </c>
      <c r="J18" s="287"/>
      <c r="K18" s="208" t="str">
        <f>ﾃﾞｰﾀﾃｰﾌﾞﾙ!C40</f>
        <v>.</v>
      </c>
      <c r="L18" s="317"/>
      <c r="M18" s="312"/>
      <c r="N18" s="315"/>
      <c r="O18" s="208" t="str">
        <f>ﾃﾞｰﾀﾃｰﾌﾞﾙ!C43</f>
        <v>.</v>
      </c>
      <c r="P18" s="203" t="str">
        <f>ﾃﾞｰﾀﾃｰﾌﾞﾙ!C41</f>
        <v>.</v>
      </c>
    </row>
    <row r="19" spans="1:16" ht="14.1" customHeight="1" x14ac:dyDescent="0.15">
      <c r="A19" s="310">
        <v>10</v>
      </c>
      <c r="B19" s="320">
        <v>0.64583333333333337</v>
      </c>
      <c r="C19" s="314" t="s">
        <v>65</v>
      </c>
      <c r="D19" s="194" t="s">
        <v>111</v>
      </c>
      <c r="E19" s="322" t="s">
        <v>139</v>
      </c>
      <c r="F19" s="295" t="s">
        <v>17</v>
      </c>
      <c r="G19" s="324" t="s">
        <v>139</v>
      </c>
      <c r="H19" s="191" t="s">
        <v>119</v>
      </c>
      <c r="I19" s="195" t="s">
        <v>115</v>
      </c>
      <c r="J19" s="290" t="s">
        <v>66</v>
      </c>
      <c r="K19" s="193" t="s">
        <v>123</v>
      </c>
      <c r="L19" s="291" t="s">
        <v>139</v>
      </c>
      <c r="M19" s="295" t="s">
        <v>17</v>
      </c>
      <c r="N19" s="293" t="s">
        <v>139</v>
      </c>
      <c r="O19" s="191" t="s">
        <v>129</v>
      </c>
      <c r="P19" s="192" t="s">
        <v>130</v>
      </c>
    </row>
    <row r="20" spans="1:16" ht="26.1" customHeight="1" thickBot="1" x14ac:dyDescent="0.2">
      <c r="A20" s="311"/>
      <c r="B20" s="321"/>
      <c r="C20" s="311"/>
      <c r="D20" s="209"/>
      <c r="E20" s="323"/>
      <c r="F20" s="313"/>
      <c r="G20" s="325"/>
      <c r="H20" s="210"/>
      <c r="I20" s="205"/>
      <c r="J20" s="319"/>
      <c r="K20" s="211"/>
      <c r="L20" s="318"/>
      <c r="M20" s="313"/>
      <c r="N20" s="316"/>
      <c r="O20" s="210"/>
      <c r="P20" s="204"/>
    </row>
    <row r="21" spans="1:16" ht="24" customHeight="1" x14ac:dyDescent="0.15">
      <c r="B21" t="s">
        <v>148</v>
      </c>
      <c r="D21" s="236"/>
    </row>
    <row r="22" spans="1:16" ht="24" customHeight="1" x14ac:dyDescent="0.15"/>
    <row r="23" spans="1:16" ht="24" customHeight="1" x14ac:dyDescent="0.15">
      <c r="D23" s="213"/>
    </row>
    <row r="24" spans="1:16" ht="24" customHeight="1" x14ac:dyDescent="0.15">
      <c r="D24" s="213"/>
    </row>
    <row r="25" spans="1:16" ht="24" customHeight="1" x14ac:dyDescent="0.15">
      <c r="D25" s="213"/>
    </row>
    <row r="26" spans="1:16" ht="32.25" customHeight="1" x14ac:dyDescent="0.15">
      <c r="D26" s="142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L17:L18"/>
    <mergeCell ref="L19:L20"/>
    <mergeCell ref="J17:J18"/>
    <mergeCell ref="J19:J20"/>
    <mergeCell ref="B17:B18"/>
    <mergeCell ref="B19:B20"/>
    <mergeCell ref="E17:E18"/>
    <mergeCell ref="E19:E20"/>
    <mergeCell ref="G17:G18"/>
    <mergeCell ref="G19:G20"/>
    <mergeCell ref="N15:N16"/>
    <mergeCell ref="A15:A16"/>
    <mergeCell ref="A17:A18"/>
    <mergeCell ref="A19:A20"/>
    <mergeCell ref="F15:F16"/>
    <mergeCell ref="F17:F18"/>
    <mergeCell ref="F19:F20"/>
    <mergeCell ref="C15:C16"/>
    <mergeCell ref="C17:C18"/>
    <mergeCell ref="C19:C20"/>
    <mergeCell ref="B15:B16"/>
    <mergeCell ref="E15:E16"/>
    <mergeCell ref="N17:N18"/>
    <mergeCell ref="N19:N20"/>
    <mergeCell ref="M17:M18"/>
    <mergeCell ref="M19:M20"/>
    <mergeCell ref="G15:G16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A13:A14"/>
    <mergeCell ref="B13:B14"/>
    <mergeCell ref="C13:C14"/>
    <mergeCell ref="E13:E14"/>
    <mergeCell ref="G13:G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zoomScale="110" zoomScaleNormal="110" zoomScaleSheetLayoutView="100" workbookViewId="0">
      <selection activeCell="C16" sqref="C16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87</v>
      </c>
      <c r="C1" s="239" t="s">
        <v>169</v>
      </c>
    </row>
    <row r="2" spans="2:16" x14ac:dyDescent="0.15">
      <c r="B2" t="s">
        <v>88</v>
      </c>
      <c r="C2" s="117">
        <v>44241</v>
      </c>
    </row>
    <row r="3" spans="2:16" x14ac:dyDescent="0.15">
      <c r="B3" t="s">
        <v>89</v>
      </c>
      <c r="C3" s="239" t="s">
        <v>170</v>
      </c>
      <c r="I3" s="239"/>
    </row>
    <row r="4" spans="2:16" x14ac:dyDescent="0.15">
      <c r="B4" t="s">
        <v>90</v>
      </c>
      <c r="C4" s="240" t="s">
        <v>171</v>
      </c>
    </row>
    <row r="5" spans="2:16" x14ac:dyDescent="0.15">
      <c r="B5" t="s">
        <v>92</v>
      </c>
      <c r="C5" s="121" t="s">
        <v>93</v>
      </c>
    </row>
    <row r="6" spans="2:16" ht="13.5" customHeight="1" x14ac:dyDescent="0.15">
      <c r="I6" s="116" t="s">
        <v>91</v>
      </c>
    </row>
    <row r="7" spans="2:16" ht="13.5" customHeight="1" x14ac:dyDescent="0.15">
      <c r="C7" t="s">
        <v>69</v>
      </c>
      <c r="F7" t="s">
        <v>61</v>
      </c>
      <c r="I7" s="112"/>
      <c r="J7" s="113"/>
    </row>
    <row r="8" spans="2:16" ht="13.5" customHeight="1" x14ac:dyDescent="0.15">
      <c r="B8" s="227">
        <v>1</v>
      </c>
      <c r="C8" s="228" t="s">
        <v>149</v>
      </c>
      <c r="D8" s="229" t="s">
        <v>151</v>
      </c>
      <c r="E8" s="230" t="s">
        <v>6</v>
      </c>
      <c r="F8" s="161">
        <f>COUNTIF($E$24:$L$31,C8)</f>
        <v>2</v>
      </c>
      <c r="G8" s="162">
        <f>SUM(M8:N8)</f>
        <v>1</v>
      </c>
      <c r="H8" s="162"/>
      <c r="I8" s="232" t="s">
        <v>131</v>
      </c>
      <c r="J8" s="232" t="s">
        <v>152</v>
      </c>
      <c r="K8" s="7"/>
      <c r="L8" s="7"/>
      <c r="M8">
        <f>COUNTIF($D$24:$D$31,C8)</f>
        <v>1</v>
      </c>
      <c r="N8">
        <f>COUNTIF($M$24:$M$31,C8)</f>
        <v>0</v>
      </c>
      <c r="P8" s="231"/>
    </row>
    <row r="9" spans="2:16" ht="13.5" customHeight="1" x14ac:dyDescent="0.15">
      <c r="B9" s="227">
        <v>2</v>
      </c>
      <c r="C9" s="228" t="s">
        <v>158</v>
      </c>
      <c r="D9" s="229" t="s">
        <v>145</v>
      </c>
      <c r="E9" s="230" t="s">
        <v>6</v>
      </c>
      <c r="F9" s="161">
        <f t="shared" ref="F9:F19" si="0">COUNTIF($E$24:$L$31,C9)</f>
        <v>2</v>
      </c>
      <c r="G9" s="162">
        <f t="shared" ref="G9:G19" si="1">SUM(M9:N9)</f>
        <v>1</v>
      </c>
      <c r="H9" s="163"/>
      <c r="I9" s="233" t="s">
        <v>144</v>
      </c>
      <c r="J9" s="233" t="s">
        <v>153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231"/>
    </row>
    <row r="10" spans="2:16" ht="13.5" customHeight="1" x14ac:dyDescent="0.15">
      <c r="B10" s="227">
        <v>3</v>
      </c>
      <c r="C10" s="228" t="s">
        <v>153</v>
      </c>
      <c r="D10" s="229" t="s">
        <v>144</v>
      </c>
      <c r="E10" s="230" t="s">
        <v>6</v>
      </c>
      <c r="F10" s="161">
        <f t="shared" si="0"/>
        <v>2</v>
      </c>
      <c r="G10" s="162">
        <f t="shared" si="1"/>
        <v>1</v>
      </c>
      <c r="H10" s="163"/>
      <c r="I10" s="233" t="s">
        <v>151</v>
      </c>
      <c r="J10" s="233" t="s">
        <v>149</v>
      </c>
      <c r="K10" s="7"/>
      <c r="L10" s="7"/>
      <c r="M10">
        <f t="shared" si="2"/>
        <v>1</v>
      </c>
      <c r="N10">
        <f t="shared" si="3"/>
        <v>0</v>
      </c>
      <c r="P10" s="231"/>
    </row>
    <row r="11" spans="2:16" ht="13.5" customHeight="1" x14ac:dyDescent="0.15">
      <c r="B11" s="215">
        <v>4</v>
      </c>
      <c r="C11" s="216" t="s">
        <v>147</v>
      </c>
      <c r="D11" s="217" t="s">
        <v>146</v>
      </c>
      <c r="E11" s="218" t="s">
        <v>12</v>
      </c>
      <c r="F11" s="161">
        <f t="shared" si="0"/>
        <v>2</v>
      </c>
      <c r="G11" s="162">
        <f t="shared" si="1"/>
        <v>1</v>
      </c>
      <c r="H11" s="163"/>
      <c r="I11" s="233" t="s">
        <v>145</v>
      </c>
      <c r="J11" s="233" t="s">
        <v>154</v>
      </c>
      <c r="K11" s="7"/>
      <c r="L11" s="7"/>
      <c r="M11">
        <f t="shared" si="2"/>
        <v>0</v>
      </c>
      <c r="N11">
        <f t="shared" si="3"/>
        <v>1</v>
      </c>
      <c r="P11" s="231"/>
    </row>
    <row r="12" spans="2:16" ht="13.5" customHeight="1" x14ac:dyDescent="0.15">
      <c r="B12" s="215">
        <v>5</v>
      </c>
      <c r="C12" s="216" t="s">
        <v>174</v>
      </c>
      <c r="D12" s="217" t="s">
        <v>162</v>
      </c>
      <c r="E12" s="218" t="s">
        <v>12</v>
      </c>
      <c r="F12" s="161">
        <f t="shared" si="0"/>
        <v>2</v>
      </c>
      <c r="G12" s="162">
        <f t="shared" si="1"/>
        <v>1</v>
      </c>
      <c r="H12" s="163"/>
      <c r="I12" s="233" t="s">
        <v>144</v>
      </c>
      <c r="J12" s="233" t="s">
        <v>155</v>
      </c>
      <c r="K12" s="7"/>
      <c r="L12" s="7"/>
      <c r="M12">
        <f t="shared" si="2"/>
        <v>0</v>
      </c>
      <c r="N12">
        <f t="shared" si="3"/>
        <v>1</v>
      </c>
      <c r="P12" s="231"/>
    </row>
    <row r="13" spans="2:16" ht="13.5" customHeight="1" x14ac:dyDescent="0.15">
      <c r="B13" s="215">
        <v>6</v>
      </c>
      <c r="C13" s="216" t="s">
        <v>150</v>
      </c>
      <c r="D13" s="217" t="s">
        <v>151</v>
      </c>
      <c r="E13" s="218" t="s">
        <v>12</v>
      </c>
      <c r="F13" s="161">
        <f t="shared" si="0"/>
        <v>2</v>
      </c>
      <c r="G13" s="162">
        <f t="shared" si="1"/>
        <v>1</v>
      </c>
      <c r="H13" s="162"/>
      <c r="I13" s="233" t="s">
        <v>161</v>
      </c>
      <c r="J13" s="233" t="s">
        <v>156</v>
      </c>
      <c r="K13" s="7"/>
      <c r="L13" s="7"/>
      <c r="M13">
        <f t="shared" si="2"/>
        <v>0</v>
      </c>
      <c r="N13">
        <f t="shared" si="3"/>
        <v>1</v>
      </c>
      <c r="P13" s="231"/>
    </row>
    <row r="14" spans="2:16" ht="13.5" customHeight="1" x14ac:dyDescent="0.15">
      <c r="B14" s="219">
        <v>7</v>
      </c>
      <c r="C14" s="220" t="s">
        <v>167</v>
      </c>
      <c r="D14" s="221" t="s">
        <v>145</v>
      </c>
      <c r="E14" s="222" t="s">
        <v>5</v>
      </c>
      <c r="F14" s="161">
        <f t="shared" si="0"/>
        <v>2</v>
      </c>
      <c r="G14" s="162">
        <f t="shared" si="1"/>
        <v>1</v>
      </c>
      <c r="H14" s="163"/>
      <c r="I14" s="233" t="s">
        <v>145</v>
      </c>
      <c r="J14" s="233" t="s">
        <v>157</v>
      </c>
      <c r="K14" s="7"/>
      <c r="L14" s="7"/>
      <c r="M14">
        <f t="shared" si="2"/>
        <v>1</v>
      </c>
      <c r="N14">
        <f t="shared" si="3"/>
        <v>0</v>
      </c>
      <c r="P14" s="231"/>
    </row>
    <row r="15" spans="2:16" ht="13.5" customHeight="1" x14ac:dyDescent="0.15">
      <c r="B15" s="219">
        <v>8</v>
      </c>
      <c r="C15" s="220" t="s">
        <v>163</v>
      </c>
      <c r="D15" s="221" t="s">
        <v>146</v>
      </c>
      <c r="E15" s="222" t="s">
        <v>5</v>
      </c>
      <c r="F15" s="161">
        <f t="shared" si="0"/>
        <v>2</v>
      </c>
      <c r="G15" s="162">
        <f t="shared" si="1"/>
        <v>1</v>
      </c>
      <c r="H15" s="162"/>
      <c r="I15" s="233" t="s">
        <v>151</v>
      </c>
      <c r="J15" s="233" t="s">
        <v>150</v>
      </c>
      <c r="K15" s="7"/>
      <c r="L15" s="7"/>
      <c r="M15">
        <f t="shared" si="2"/>
        <v>1</v>
      </c>
      <c r="N15">
        <f t="shared" si="3"/>
        <v>0</v>
      </c>
      <c r="P15" s="231"/>
    </row>
    <row r="16" spans="2:16" ht="13.5" customHeight="1" x14ac:dyDescent="0.15">
      <c r="B16" s="219">
        <v>9</v>
      </c>
      <c r="C16" s="220" t="s">
        <v>166</v>
      </c>
      <c r="D16" s="221" t="s">
        <v>144</v>
      </c>
      <c r="E16" s="222" t="s">
        <v>5</v>
      </c>
      <c r="F16" s="161">
        <f t="shared" si="0"/>
        <v>2</v>
      </c>
      <c r="G16" s="162">
        <f t="shared" si="1"/>
        <v>1</v>
      </c>
      <c r="H16" s="162"/>
      <c r="I16" s="164" t="s">
        <v>162</v>
      </c>
      <c r="J16" s="164" t="s">
        <v>174</v>
      </c>
      <c r="K16" s="7"/>
      <c r="L16" s="7"/>
      <c r="M16">
        <f t="shared" si="2"/>
        <v>1</v>
      </c>
      <c r="N16">
        <f t="shared" si="3"/>
        <v>0</v>
      </c>
      <c r="P16" s="231"/>
    </row>
    <row r="17" spans="1:16" ht="13.5" customHeight="1" x14ac:dyDescent="0.15">
      <c r="B17" s="223">
        <v>10</v>
      </c>
      <c r="C17" s="224" t="s">
        <v>156</v>
      </c>
      <c r="D17" s="225" t="s">
        <v>161</v>
      </c>
      <c r="E17" s="226" t="s">
        <v>60</v>
      </c>
      <c r="F17" s="161">
        <f t="shared" si="0"/>
        <v>2</v>
      </c>
      <c r="G17" s="162">
        <f t="shared" si="1"/>
        <v>1</v>
      </c>
      <c r="H17" s="162"/>
      <c r="I17" s="164" t="s">
        <v>145</v>
      </c>
      <c r="J17" s="164" t="s">
        <v>158</v>
      </c>
      <c r="K17" s="7"/>
      <c r="L17" s="7"/>
      <c r="M17">
        <f t="shared" si="2"/>
        <v>0</v>
      </c>
      <c r="N17">
        <f t="shared" si="3"/>
        <v>1</v>
      </c>
      <c r="P17" s="231"/>
    </row>
    <row r="18" spans="1:16" ht="13.5" customHeight="1" x14ac:dyDescent="0.15">
      <c r="B18" s="223">
        <v>11</v>
      </c>
      <c r="C18" s="224" t="s">
        <v>165</v>
      </c>
      <c r="D18" s="225" t="s">
        <v>168</v>
      </c>
      <c r="E18" s="226" t="s">
        <v>60</v>
      </c>
      <c r="F18" s="161">
        <f t="shared" si="0"/>
        <v>2</v>
      </c>
      <c r="G18" s="162">
        <f t="shared" si="1"/>
        <v>1</v>
      </c>
      <c r="H18" s="162"/>
      <c r="I18" s="164" t="s">
        <v>162</v>
      </c>
      <c r="J18" s="164" t="s">
        <v>159</v>
      </c>
      <c r="K18" s="7"/>
      <c r="L18" s="7"/>
      <c r="M18">
        <f t="shared" si="2"/>
        <v>0</v>
      </c>
      <c r="N18">
        <f t="shared" si="3"/>
        <v>1</v>
      </c>
      <c r="P18" s="231"/>
    </row>
    <row r="19" spans="1:16" ht="13.5" customHeight="1" x14ac:dyDescent="0.15">
      <c r="B19" s="223">
        <v>12</v>
      </c>
      <c r="C19" s="224" t="s">
        <v>164</v>
      </c>
      <c r="D19" s="225" t="s">
        <v>145</v>
      </c>
      <c r="E19" s="226" t="s">
        <v>60</v>
      </c>
      <c r="F19" s="161">
        <f t="shared" si="0"/>
        <v>2</v>
      </c>
      <c r="G19" s="162">
        <f t="shared" si="1"/>
        <v>1</v>
      </c>
      <c r="H19" s="162"/>
      <c r="I19" s="164" t="s">
        <v>131</v>
      </c>
      <c r="J19" s="164" t="s">
        <v>160</v>
      </c>
      <c r="K19" s="7"/>
      <c r="L19" s="7"/>
      <c r="M19">
        <f t="shared" si="2"/>
        <v>0</v>
      </c>
      <c r="N19">
        <f>COUNTIF($M$24:$M$31,C19)</f>
        <v>1</v>
      </c>
      <c r="P19" s="231"/>
    </row>
    <row r="20" spans="1:16" ht="13.5" customHeight="1" x14ac:dyDescent="0.15"/>
    <row r="21" spans="1:16" ht="13.5" customHeight="1" x14ac:dyDescent="0.15">
      <c r="P21" s="231"/>
    </row>
    <row r="22" spans="1:16" ht="13.5" customHeight="1" x14ac:dyDescent="0.15"/>
    <row r="23" spans="1:16" ht="13.5" customHeight="1" x14ac:dyDescent="0.15">
      <c r="D23" t="s">
        <v>96</v>
      </c>
      <c r="F23" t="s">
        <v>97</v>
      </c>
      <c r="J23" t="s">
        <v>98</v>
      </c>
      <c r="M23" t="s">
        <v>96</v>
      </c>
    </row>
    <row r="24" spans="1:16" ht="13.5" customHeight="1" x14ac:dyDescent="0.15">
      <c r="D24" t="str">
        <f>C14</f>
        <v>魚住UFC</v>
      </c>
      <c r="E24" s="71" t="s">
        <v>6</v>
      </c>
      <c r="F24" t="str">
        <f>C8</f>
        <v>長尾ウオーズFC</v>
      </c>
      <c r="H24" t="str">
        <f>C9</f>
        <v>人丸FC</v>
      </c>
      <c r="I24" s="71" t="s">
        <v>12</v>
      </c>
      <c r="J24" t="str">
        <f>C11</f>
        <v>八千代少年SC</v>
      </c>
      <c r="L24" t="str">
        <f>C12</f>
        <v>ジベルティード</v>
      </c>
      <c r="M24" t="str">
        <f>C17</f>
        <v>なぎさFC</v>
      </c>
    </row>
    <row r="25" spans="1:16" ht="13.5" customHeight="1" x14ac:dyDescent="0.15">
      <c r="D25" t="str">
        <f>C8</f>
        <v>長尾ウオーズFC</v>
      </c>
      <c r="E25" s="71" t="s">
        <v>5</v>
      </c>
      <c r="F25" t="str">
        <f>C14</f>
        <v>魚住UFC</v>
      </c>
      <c r="H25" t="str">
        <f>C15</f>
        <v>旭FCジュニア</v>
      </c>
      <c r="I25" s="71" t="s">
        <v>60</v>
      </c>
      <c r="J25" t="str">
        <f>C17</f>
        <v>なぎさFC</v>
      </c>
      <c r="L25" t="str">
        <f>C18</f>
        <v>武庫之荘FC</v>
      </c>
      <c r="M25" t="str">
        <f>C11</f>
        <v>八千代少年SC</v>
      </c>
    </row>
    <row r="26" spans="1:16" ht="13.5" customHeight="1" x14ac:dyDescent="0.15">
      <c r="D26" t="str">
        <f>C15</f>
        <v>旭FCジュニア</v>
      </c>
      <c r="E26" s="71" t="s">
        <v>6</v>
      </c>
      <c r="F26" t="str">
        <f>C8</f>
        <v>長尾ウオーズFC</v>
      </c>
      <c r="H26" t="str">
        <f>C10</f>
        <v>アミティエ東播磨</v>
      </c>
      <c r="I26" s="71" t="s">
        <v>12</v>
      </c>
      <c r="J26" t="str">
        <f>C11</f>
        <v>八千代少年SC</v>
      </c>
      <c r="L26" t="str">
        <f>C13</f>
        <v>コニーリョ中山FC</v>
      </c>
      <c r="M26" t="str">
        <f>C18</f>
        <v>武庫之荘FC</v>
      </c>
    </row>
    <row r="27" spans="1:16" ht="13.5" customHeight="1" x14ac:dyDescent="0.15">
      <c r="D27" t="str">
        <f>C9</f>
        <v>人丸FC</v>
      </c>
      <c r="E27" s="71" t="s">
        <v>5</v>
      </c>
      <c r="F27" t="str">
        <f>C14</f>
        <v>魚住UFC</v>
      </c>
      <c r="H27" t="str">
        <f>C16</f>
        <v>天満SC</v>
      </c>
      <c r="I27" s="71" t="s">
        <v>60</v>
      </c>
      <c r="J27" t="str">
        <f>C17</f>
        <v>なぎさFC</v>
      </c>
      <c r="L27" t="str">
        <f>C19</f>
        <v>REDSTERFC</v>
      </c>
      <c r="M27" t="str">
        <f>C12</f>
        <v>ジベルティード</v>
      </c>
    </row>
    <row r="28" spans="1:16" ht="13.5" customHeight="1" x14ac:dyDescent="0.15">
      <c r="B28" s="186" t="s">
        <v>136</v>
      </c>
      <c r="C28" s="186" t="s">
        <v>140</v>
      </c>
      <c r="D28" t="str">
        <f>C16</f>
        <v>天満SC</v>
      </c>
      <c r="E28" s="71" t="s">
        <v>6</v>
      </c>
      <c r="F28" t="str">
        <f>C9</f>
        <v>人丸FC</v>
      </c>
      <c r="H28" t="str">
        <f>C10</f>
        <v>アミティエ東播磨</v>
      </c>
      <c r="I28" s="71" t="s">
        <v>12</v>
      </c>
      <c r="J28" t="str">
        <f>C12</f>
        <v>ジベルティード</v>
      </c>
      <c r="L28" t="str">
        <f>C13</f>
        <v>コニーリョ中山FC</v>
      </c>
      <c r="M28" t="str">
        <f>C19</f>
        <v>REDSTERFC</v>
      </c>
    </row>
    <row r="29" spans="1:16" ht="13.5" customHeight="1" x14ac:dyDescent="0.15">
      <c r="B29" s="186" t="s">
        <v>137</v>
      </c>
      <c r="C29" s="186" t="s">
        <v>140</v>
      </c>
      <c r="D29" t="str">
        <f>C10</f>
        <v>アミティエ東播磨</v>
      </c>
      <c r="E29" s="71" t="s">
        <v>5</v>
      </c>
      <c r="F29" t="str">
        <f>C15</f>
        <v>旭FCジュニア</v>
      </c>
      <c r="H29" t="str">
        <f>C16</f>
        <v>天満SC</v>
      </c>
      <c r="I29" s="71" t="s">
        <v>60</v>
      </c>
      <c r="J29" t="str">
        <f>C18</f>
        <v>武庫之荘FC</v>
      </c>
      <c r="L29" t="str">
        <f>C19</f>
        <v>REDSTERFC</v>
      </c>
      <c r="M29" t="str">
        <f>C13</f>
        <v>コニーリョ中山FC</v>
      </c>
    </row>
    <row r="30" spans="1:16" ht="13.5" customHeight="1" x14ac:dyDescent="0.15">
      <c r="B30" s="186" t="s">
        <v>138</v>
      </c>
      <c r="C30" s="186" t="s">
        <v>140</v>
      </c>
    </row>
    <row r="31" spans="1:16" ht="13.5" customHeight="1" x14ac:dyDescent="0.15"/>
    <row r="32" spans="1:16" ht="13.5" customHeight="1" x14ac:dyDescent="0.15">
      <c r="A32" s="188" t="s">
        <v>132</v>
      </c>
      <c r="B32" s="187">
        <v>1</v>
      </c>
      <c r="C32" s="187" t="s">
        <v>140</v>
      </c>
    </row>
    <row r="33" spans="1:10" ht="13.5" customHeight="1" x14ac:dyDescent="0.15">
      <c r="A33" s="188" t="s">
        <v>132</v>
      </c>
      <c r="B33" s="189">
        <v>2</v>
      </c>
      <c r="C33" s="187" t="s">
        <v>140</v>
      </c>
    </row>
    <row r="34" spans="1:10" ht="13.5" customHeight="1" x14ac:dyDescent="0.15">
      <c r="A34" s="188" t="s">
        <v>132</v>
      </c>
      <c r="B34" s="189">
        <v>3</v>
      </c>
      <c r="C34" s="187" t="s">
        <v>140</v>
      </c>
    </row>
    <row r="35" spans="1:10" ht="13.5" customHeight="1" x14ac:dyDescent="0.15">
      <c r="A35" s="190" t="s">
        <v>133</v>
      </c>
      <c r="B35" s="185">
        <v>1</v>
      </c>
      <c r="C35" s="186" t="s">
        <v>140</v>
      </c>
    </row>
    <row r="36" spans="1:10" ht="13.5" customHeight="1" x14ac:dyDescent="0.15">
      <c r="A36" s="190" t="s">
        <v>133</v>
      </c>
      <c r="B36" s="185">
        <v>2</v>
      </c>
      <c r="C36" s="186" t="s">
        <v>140</v>
      </c>
    </row>
    <row r="37" spans="1:10" ht="13.5" customHeight="1" x14ac:dyDescent="0.15">
      <c r="A37" s="190" t="s">
        <v>133</v>
      </c>
      <c r="B37" s="185">
        <v>3</v>
      </c>
      <c r="C37" s="186" t="s">
        <v>140</v>
      </c>
      <c r="J37" s="240"/>
    </row>
    <row r="38" spans="1:10" ht="13.5" customHeight="1" x14ac:dyDescent="0.15">
      <c r="A38" s="188" t="s">
        <v>134</v>
      </c>
      <c r="B38" s="189">
        <v>1</v>
      </c>
      <c r="C38" s="187" t="s">
        <v>140</v>
      </c>
    </row>
    <row r="39" spans="1:10" ht="13.5" customHeight="1" x14ac:dyDescent="0.15">
      <c r="A39" s="188" t="s">
        <v>134</v>
      </c>
      <c r="B39" s="189">
        <v>2</v>
      </c>
      <c r="C39" s="187" t="s">
        <v>140</v>
      </c>
    </row>
    <row r="40" spans="1:10" ht="13.5" customHeight="1" x14ac:dyDescent="0.15">
      <c r="A40" s="188" t="s">
        <v>134</v>
      </c>
      <c r="B40" s="189">
        <v>3</v>
      </c>
      <c r="C40" s="187" t="s">
        <v>140</v>
      </c>
    </row>
    <row r="41" spans="1:10" ht="13.5" customHeight="1" x14ac:dyDescent="0.15">
      <c r="A41" s="190" t="s">
        <v>135</v>
      </c>
      <c r="B41" s="185">
        <v>1</v>
      </c>
      <c r="C41" s="186" t="s">
        <v>140</v>
      </c>
    </row>
    <row r="42" spans="1:10" ht="13.5" customHeight="1" x14ac:dyDescent="0.15">
      <c r="A42" s="190" t="s">
        <v>135</v>
      </c>
      <c r="B42" s="185">
        <v>2</v>
      </c>
      <c r="C42" s="186" t="s">
        <v>140</v>
      </c>
    </row>
    <row r="43" spans="1:10" ht="13.5" customHeight="1" x14ac:dyDescent="0.15">
      <c r="A43" s="190" t="s">
        <v>135</v>
      </c>
      <c r="B43" s="185">
        <v>3</v>
      </c>
      <c r="C43" s="186" t="s">
        <v>140</v>
      </c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2019-05-25T08:09:03Z</cp:lastPrinted>
  <dcterms:created xsi:type="dcterms:W3CDTF">2006-09-16T05:46:34Z</dcterms:created>
  <dcterms:modified xsi:type="dcterms:W3CDTF">2021-02-02T13:31:12Z</dcterms:modified>
</cp:coreProperties>
</file>